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40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Pol'!$A$1:$U$113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03" i="12" l="1"/>
  <c r="F39" i="1" s="1"/>
  <c r="BA85" i="12"/>
  <c r="BA83" i="12"/>
  <c r="BA78" i="12"/>
  <c r="BA68" i="12"/>
  <c r="BA62" i="12"/>
  <c r="BA52" i="12"/>
  <c r="BA29" i="12"/>
  <c r="BA23" i="12"/>
  <c r="F9" i="12"/>
  <c r="G9" i="12" s="1"/>
  <c r="I9" i="12"/>
  <c r="K9" i="12"/>
  <c r="K8" i="12" s="1"/>
  <c r="O9" i="12"/>
  <c r="Q9" i="12"/>
  <c r="Q8" i="12" s="1"/>
  <c r="U9" i="12"/>
  <c r="U8" i="12" s="1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6" i="12"/>
  <c r="G16" i="12" s="1"/>
  <c r="I16" i="12"/>
  <c r="I15" i="12" s="1"/>
  <c r="K16" i="12"/>
  <c r="O16" i="12"/>
  <c r="Q16" i="12"/>
  <c r="U16" i="12"/>
  <c r="F18" i="12"/>
  <c r="G18" i="12"/>
  <c r="M18" i="12" s="1"/>
  <c r="I18" i="12"/>
  <c r="K18" i="12"/>
  <c r="O18" i="12"/>
  <c r="Q18" i="12"/>
  <c r="Q15" i="12" s="1"/>
  <c r="U18" i="12"/>
  <c r="F20" i="12"/>
  <c r="G20" i="12" s="1"/>
  <c r="M20" i="12" s="1"/>
  <c r="I20" i="12"/>
  <c r="K20" i="12"/>
  <c r="O20" i="12"/>
  <c r="Q20" i="12"/>
  <c r="U20" i="12"/>
  <c r="F22" i="12"/>
  <c r="G22" i="12" s="1"/>
  <c r="M22" i="12" s="1"/>
  <c r="I22" i="12"/>
  <c r="K22" i="12"/>
  <c r="O22" i="12"/>
  <c r="Q22" i="12"/>
  <c r="U22" i="12"/>
  <c r="F26" i="12"/>
  <c r="G26" i="12" s="1"/>
  <c r="I26" i="12"/>
  <c r="I25" i="12" s="1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30" i="12"/>
  <c r="G30" i="12" s="1"/>
  <c r="M30" i="12" s="1"/>
  <c r="I30" i="12"/>
  <c r="K30" i="12"/>
  <c r="O30" i="12"/>
  <c r="Q30" i="12"/>
  <c r="U30" i="12"/>
  <c r="Q32" i="12"/>
  <c r="U32" i="12"/>
  <c r="F33" i="12"/>
  <c r="G33" i="12" s="1"/>
  <c r="I33" i="12"/>
  <c r="I32" i="12" s="1"/>
  <c r="K33" i="12"/>
  <c r="K32" i="12" s="1"/>
  <c r="O33" i="12"/>
  <c r="O32" i="12" s="1"/>
  <c r="Q33" i="12"/>
  <c r="U33" i="12"/>
  <c r="G34" i="12"/>
  <c r="I51" i="1" s="1"/>
  <c r="F35" i="12"/>
  <c r="G35" i="12"/>
  <c r="M35" i="12" s="1"/>
  <c r="I35" i="12"/>
  <c r="K35" i="12"/>
  <c r="O35" i="12"/>
  <c r="Q35" i="12"/>
  <c r="U35" i="12"/>
  <c r="F37" i="12"/>
  <c r="G37" i="12"/>
  <c r="M37" i="12" s="1"/>
  <c r="I37" i="12"/>
  <c r="K37" i="12"/>
  <c r="O37" i="12"/>
  <c r="O34" i="12" s="1"/>
  <c r="Q37" i="12"/>
  <c r="Q34" i="12" s="1"/>
  <c r="U37" i="12"/>
  <c r="U34" i="12" s="1"/>
  <c r="F40" i="12"/>
  <c r="G40" i="12" s="1"/>
  <c r="I40" i="12"/>
  <c r="K40" i="12"/>
  <c r="O40" i="12"/>
  <c r="Q40" i="12"/>
  <c r="U40" i="12"/>
  <c r="F42" i="12"/>
  <c r="G42" i="12"/>
  <c r="I42" i="12"/>
  <c r="K42" i="12"/>
  <c r="M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8" i="12"/>
  <c r="G48" i="12" s="1"/>
  <c r="I48" i="12"/>
  <c r="I47" i="12" s="1"/>
  <c r="K48" i="12"/>
  <c r="K47" i="12" s="1"/>
  <c r="O48" i="12"/>
  <c r="O47" i="12" s="1"/>
  <c r="Q48" i="12"/>
  <c r="Q47" i="12" s="1"/>
  <c r="U48" i="12"/>
  <c r="U47" i="12" s="1"/>
  <c r="F51" i="12"/>
  <c r="G51" i="12" s="1"/>
  <c r="I51" i="12"/>
  <c r="K51" i="12"/>
  <c r="O51" i="12"/>
  <c r="Q51" i="12"/>
  <c r="U51" i="12"/>
  <c r="F54" i="12"/>
  <c r="G54" i="12"/>
  <c r="M54" i="12" s="1"/>
  <c r="I54" i="12"/>
  <c r="I50" i="12" s="1"/>
  <c r="K54" i="12"/>
  <c r="O54" i="12"/>
  <c r="O50" i="12" s="1"/>
  <c r="Q54" i="12"/>
  <c r="U54" i="12"/>
  <c r="F56" i="12"/>
  <c r="G56" i="12" s="1"/>
  <c r="M56" i="12" s="1"/>
  <c r="I56" i="12"/>
  <c r="K56" i="12"/>
  <c r="O56" i="12"/>
  <c r="Q56" i="12"/>
  <c r="U56" i="12"/>
  <c r="F58" i="12"/>
  <c r="G58" i="12" s="1"/>
  <c r="I58" i="12"/>
  <c r="K58" i="12"/>
  <c r="O58" i="12"/>
  <c r="Q58" i="12"/>
  <c r="Q57" i="12" s="1"/>
  <c r="U58" i="12"/>
  <c r="F60" i="12"/>
  <c r="G60" i="12" s="1"/>
  <c r="M60" i="12" s="1"/>
  <c r="I60" i="12"/>
  <c r="I57" i="12" s="1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3" i="12"/>
  <c r="G63" i="12" s="1"/>
  <c r="M63" i="12" s="1"/>
  <c r="I63" i="12"/>
  <c r="K63" i="12"/>
  <c r="O63" i="12"/>
  <c r="Q63" i="12"/>
  <c r="U63" i="12"/>
  <c r="F65" i="12"/>
  <c r="G65" i="12" s="1"/>
  <c r="I65" i="12"/>
  <c r="K65" i="12"/>
  <c r="O65" i="12"/>
  <c r="Q65" i="12"/>
  <c r="U65" i="12"/>
  <c r="F67" i="12"/>
  <c r="G67" i="12" s="1"/>
  <c r="M67" i="12" s="1"/>
  <c r="I67" i="12"/>
  <c r="K67" i="12"/>
  <c r="O67" i="12"/>
  <c r="O64" i="12" s="1"/>
  <c r="Q67" i="12"/>
  <c r="U67" i="12"/>
  <c r="F69" i="12"/>
  <c r="G69" i="12" s="1"/>
  <c r="M69" i="12" s="1"/>
  <c r="I69" i="12"/>
  <c r="K69" i="12"/>
  <c r="O69" i="12"/>
  <c r="Q69" i="12"/>
  <c r="U69" i="12"/>
  <c r="F71" i="12"/>
  <c r="G71" i="12"/>
  <c r="M71" i="12" s="1"/>
  <c r="I71" i="12"/>
  <c r="K71" i="12"/>
  <c r="O71" i="12"/>
  <c r="Q71" i="12"/>
  <c r="U71" i="12"/>
  <c r="F73" i="12"/>
  <c r="G73" i="12" s="1"/>
  <c r="M73" i="12" s="1"/>
  <c r="I73" i="12"/>
  <c r="K73" i="12"/>
  <c r="O73" i="12"/>
  <c r="Q73" i="12"/>
  <c r="U73" i="12"/>
  <c r="F75" i="12"/>
  <c r="G75" i="12" s="1"/>
  <c r="M75" i="12" s="1"/>
  <c r="I75" i="12"/>
  <c r="K75" i="12"/>
  <c r="O75" i="12"/>
  <c r="Q75" i="12"/>
  <c r="U75" i="12"/>
  <c r="F77" i="12"/>
  <c r="G77" i="12" s="1"/>
  <c r="M77" i="12" s="1"/>
  <c r="I77" i="12"/>
  <c r="K77" i="12"/>
  <c r="O77" i="12"/>
  <c r="Q77" i="12"/>
  <c r="U77" i="12"/>
  <c r="F80" i="12"/>
  <c r="G80" i="12" s="1"/>
  <c r="M80" i="12" s="1"/>
  <c r="I80" i="12"/>
  <c r="K80" i="12"/>
  <c r="O80" i="12"/>
  <c r="Q80" i="12"/>
  <c r="U80" i="12"/>
  <c r="F82" i="12"/>
  <c r="G82" i="12" s="1"/>
  <c r="M82" i="12" s="1"/>
  <c r="I82" i="12"/>
  <c r="K82" i="12"/>
  <c r="O82" i="12"/>
  <c r="Q82" i="12"/>
  <c r="U82" i="12"/>
  <c r="F84" i="12"/>
  <c r="G84" i="12" s="1"/>
  <c r="M84" i="12" s="1"/>
  <c r="I84" i="12"/>
  <c r="K84" i="12"/>
  <c r="O84" i="12"/>
  <c r="Q84" i="12"/>
  <c r="U84" i="12"/>
  <c r="F86" i="12"/>
  <c r="G86" i="12" s="1"/>
  <c r="M86" i="12" s="1"/>
  <c r="I86" i="12"/>
  <c r="K86" i="12"/>
  <c r="O86" i="12"/>
  <c r="Q86" i="12"/>
  <c r="U86" i="12"/>
  <c r="G87" i="12"/>
  <c r="I57" i="1" s="1"/>
  <c r="U87" i="12"/>
  <c r="F88" i="12"/>
  <c r="G88" i="12"/>
  <c r="M88" i="12" s="1"/>
  <c r="M87" i="12" s="1"/>
  <c r="I88" i="12"/>
  <c r="I87" i="12" s="1"/>
  <c r="K88" i="12"/>
  <c r="K87" i="12" s="1"/>
  <c r="O88" i="12"/>
  <c r="O87" i="12" s="1"/>
  <c r="Q88" i="12"/>
  <c r="Q87" i="12" s="1"/>
  <c r="U88" i="12"/>
  <c r="F91" i="12"/>
  <c r="G91" i="12" s="1"/>
  <c r="I91" i="12"/>
  <c r="K91" i="12"/>
  <c r="O91" i="12"/>
  <c r="Q91" i="12"/>
  <c r="U91" i="12"/>
  <c r="F92" i="12"/>
  <c r="G92" i="12"/>
  <c r="M92" i="12" s="1"/>
  <c r="I92" i="12"/>
  <c r="K92" i="12"/>
  <c r="O92" i="12"/>
  <c r="Q92" i="12"/>
  <c r="U92" i="12"/>
  <c r="F94" i="12"/>
  <c r="G94" i="12" s="1"/>
  <c r="I94" i="12"/>
  <c r="K94" i="12"/>
  <c r="O94" i="12"/>
  <c r="Q94" i="12"/>
  <c r="U94" i="12"/>
  <c r="F95" i="12"/>
  <c r="G95" i="12"/>
  <c r="M95" i="12" s="1"/>
  <c r="I95" i="12"/>
  <c r="K95" i="12"/>
  <c r="O95" i="12"/>
  <c r="O93" i="12" s="1"/>
  <c r="Q95" i="12"/>
  <c r="Q93" i="12" s="1"/>
  <c r="U95" i="12"/>
  <c r="F96" i="12"/>
  <c r="G96" i="12" s="1"/>
  <c r="M96" i="12" s="1"/>
  <c r="I96" i="12"/>
  <c r="K96" i="12"/>
  <c r="O96" i="12"/>
  <c r="Q96" i="12"/>
  <c r="U96" i="12"/>
  <c r="F98" i="12"/>
  <c r="G98" i="12" s="1"/>
  <c r="I98" i="12"/>
  <c r="K98" i="12"/>
  <c r="O98" i="12"/>
  <c r="O97" i="12" s="1"/>
  <c r="Q98" i="12"/>
  <c r="U98" i="12"/>
  <c r="F99" i="12"/>
  <c r="G99" i="12" s="1"/>
  <c r="M99" i="12" s="1"/>
  <c r="I99" i="12"/>
  <c r="I97" i="12" s="1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/>
  <c r="I101" i="12"/>
  <c r="K101" i="12"/>
  <c r="M101" i="12"/>
  <c r="O101" i="12"/>
  <c r="Q101" i="12"/>
  <c r="U101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AD103" i="12" l="1"/>
  <c r="G39" i="1" s="1"/>
  <c r="G40" i="1" s="1"/>
  <c r="G25" i="1" s="1"/>
  <c r="G26" i="1" s="1"/>
  <c r="M9" i="12"/>
  <c r="G50" i="12"/>
  <c r="I54" i="1" s="1"/>
  <c r="M51" i="12"/>
  <c r="G93" i="12"/>
  <c r="I59" i="1" s="1"/>
  <c r="M94" i="12"/>
  <c r="M93" i="12" s="1"/>
  <c r="F40" i="1"/>
  <c r="I34" i="12"/>
  <c r="Q90" i="12"/>
  <c r="Q50" i="12"/>
  <c r="O90" i="12"/>
  <c r="U64" i="12"/>
  <c r="I39" i="12"/>
  <c r="I8" i="12"/>
  <c r="U97" i="12"/>
  <c r="Q97" i="12"/>
  <c r="I90" i="12"/>
  <c r="K50" i="12"/>
  <c r="I93" i="12"/>
  <c r="K64" i="12"/>
  <c r="U39" i="12"/>
  <c r="I64" i="12"/>
  <c r="Q39" i="12"/>
  <c r="K34" i="12"/>
  <c r="K15" i="12"/>
  <c r="K57" i="12"/>
  <c r="O39" i="12"/>
  <c r="K39" i="12"/>
  <c r="M34" i="12"/>
  <c r="U93" i="12"/>
  <c r="U90" i="12"/>
  <c r="U50" i="12"/>
  <c r="U25" i="12"/>
  <c r="Q25" i="12"/>
  <c r="O25" i="12"/>
  <c r="U57" i="12"/>
  <c r="K93" i="12"/>
  <c r="K90" i="12"/>
  <c r="Q64" i="12"/>
  <c r="O57" i="12"/>
  <c r="K25" i="12"/>
  <c r="U15" i="12"/>
  <c r="K97" i="12"/>
  <c r="O15" i="12"/>
  <c r="O8" i="12"/>
  <c r="G23" i="1"/>
  <c r="M91" i="12"/>
  <c r="M90" i="12" s="1"/>
  <c r="G90" i="12"/>
  <c r="I58" i="1" s="1"/>
  <c r="M16" i="12"/>
  <c r="M15" i="12" s="1"/>
  <c r="G15" i="12"/>
  <c r="I48" i="1" s="1"/>
  <c r="M40" i="12"/>
  <c r="M39" i="12" s="1"/>
  <c r="G39" i="12"/>
  <c r="I52" i="1" s="1"/>
  <c r="G64" i="12"/>
  <c r="I56" i="1" s="1"/>
  <c r="M65" i="12"/>
  <c r="M64" i="12" s="1"/>
  <c r="G47" i="12"/>
  <c r="I53" i="1" s="1"/>
  <c r="M48" i="12"/>
  <c r="M47" i="12" s="1"/>
  <c r="M26" i="12"/>
  <c r="M25" i="12" s="1"/>
  <c r="G25" i="12"/>
  <c r="I49" i="1" s="1"/>
  <c r="G57" i="12"/>
  <c r="I55" i="1" s="1"/>
  <c r="M58" i="12"/>
  <c r="M57" i="12" s="1"/>
  <c r="G97" i="12"/>
  <c r="I60" i="1" s="1"/>
  <c r="I19" i="1" s="1"/>
  <c r="M98" i="12"/>
  <c r="M97" i="12" s="1"/>
  <c r="M33" i="12"/>
  <c r="M32" i="12" s="1"/>
  <c r="G32" i="12"/>
  <c r="I50" i="1" s="1"/>
  <c r="M8" i="12"/>
  <c r="G8" i="12"/>
  <c r="M50" i="12"/>
  <c r="G103" i="12" l="1"/>
  <c r="I47" i="1"/>
  <c r="G28" i="1"/>
  <c r="H39" i="1"/>
  <c r="H40" i="1" s="1"/>
  <c r="I17" i="1"/>
  <c r="I18" i="1"/>
  <c r="G24" i="1"/>
  <c r="G29" i="1" s="1"/>
  <c r="I39" i="1" l="1"/>
  <c r="I40" i="1" s="1"/>
  <c r="J39" i="1" s="1"/>
  <c r="J40" i="1" s="1"/>
  <c r="I61" i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<sst xmlns="http://schemas.openxmlformats.org/spreadsheetml/2006/main" count="483" uniqueCount="259">
  <si>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</si>
  <si>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</si>
  <si>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</si>
  <si>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</si>
  <si>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</si>
  <si>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</si>
  <si>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</si>
  <si>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</si>
  <si>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</si>
  <si>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</si>
  <si>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</si>
  <si>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</si>
  <si>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</si>
  <si>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</si>
  <si>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</si>
  <si>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</si>
  <si>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</si>
  <si>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</si>
  <si>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</si>
  <si>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</si>
  <si>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</si>
  <si>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</si>
  <si>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</si>
  <si>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</si>
  <si>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</si>
  <si>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</si>
  <si>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</si>
  <si>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</si>
  <si>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</si>
  <si>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</si>
  <si>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</si>
  <si>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</si>
  <si>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</si>
  <si>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</si>
  <si>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</si>
  <si>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</si>
  <si>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</si>
  <si>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</si>
  <si>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</si>
  <si>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</si>
  <si>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</si>
  <si>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</si>
  <si>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</si>
  <si>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Tišnov, Purkyňova 279</t>
  </si>
  <si>
    <t>Rozpočet:</t>
  </si>
  <si>
    <t>Misto</t>
  </si>
  <si>
    <t>Rekonstrukce přístřešku regulační stanice plynu - nemocnice Tišnov</t>
  </si>
  <si>
    <t xml:space="preserve">Nemocnice Tišnov, přís. organizace,	</t>
  </si>
  <si>
    <t xml:space="preserve"> Purkyňova 279</t>
  </si>
  <si>
    <t>Tišnov</t>
  </si>
  <si>
    <t>66601</t>
  </si>
  <si>
    <t>UNIPROJEKT spol. s r.o.</t>
  </si>
  <si>
    <t>Dvořáčkova 66</t>
  </si>
  <si>
    <t>44041781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</si>
  <si>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</si>
  <si>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</si>
  <si>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</si>
  <si>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</si>
  <si>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</si>
  <si>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</si>
  <si>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</si>
  <si>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</si>
  <si>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</si>
  <si>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</si>
  <si>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</si>
  <si>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</si>
  <si>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</si>
  <si>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</si>
  <si>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</si>
  <si>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</si>
  <si>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</si>
  <si>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</si>
  <si>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</si>
  <si>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762</t>
  </si>
  <si>
    <t>Konstrukce tesařské</t>
  </si>
  <si>
    <t>764</t>
  </si>
  <si>
    <t>Konstrukce klempířské</t>
  </si>
  <si>
    <t>767</t>
  </si>
  <si>
    <t>Konstrukce zámečnické</t>
  </si>
  <si>
    <t>783</t>
  </si>
  <si>
    <t>Nátěry</t>
  </si>
  <si>
    <t>M23</t>
  </si>
  <si>
    <t>Montáže potrubí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</si>
  <si>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</si>
  <si>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</si>
  <si>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</si>
  <si>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</si>
  <si>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</si>
  <si>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</si>
  <si>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</si>
  <si>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</si>
  <si>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</si>
  <si>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</si>
  <si>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</si>
  <si>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</si>
  <si>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</si>
  <si>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</si>
  <si>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</si>
  <si>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</si>
  <si>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</si>
  <si>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</si>
  <si>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</si>
  <si>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</si>
  <si>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</si>
  <si>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</si>
  <si>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</si>
  <si>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</si>
  <si>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</si>
  <si>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</si>
  <si>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</si>
  <si>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</si>
  <si>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</si>
  <si>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</si>
  <si>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</si>
  <si>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</si>
  <si>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</si>
  <si>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</si>
  <si>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</si>
  <si>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9*0,15</t>
  </si>
  <si>
    <t>VV</t>
  </si>
  <si>
    <t>0,5*0,5*0,85*4</t>
  </si>
  <si>
    <t>199000002R00</t>
  </si>
  <si>
    <t>Poplatek za skládku horniny 1- 4, č. dle katal. odpadů 17 05 04</t>
  </si>
  <si>
    <t>162701105R00</t>
  </si>
  <si>
    <t>Vodorovné přemístění výkopku z hor.1-4 do 10000 m</t>
  </si>
  <si>
    <t>182951111RT2</t>
  </si>
  <si>
    <t>Položení netkané textilie bez upevnění, včetně dodávky netkané textilie</t>
  </si>
  <si>
    <t>m2</t>
  </si>
  <si>
    <t>271313511R00</t>
  </si>
  <si>
    <t xml:space="preserve">Beton podkladní pod základové konstrukce, prostý </t>
  </si>
  <si>
    <t>0,5*0,5*0,05*4</t>
  </si>
  <si>
    <t>274272140RT4</t>
  </si>
  <si>
    <t>Zdivo základové z bednicích tvárnic, tl. 300 mm, výplň tvárnic betonem C 20/25</t>
  </si>
  <si>
    <t>0,5*0,3*4</t>
  </si>
  <si>
    <t>275313611R00</t>
  </si>
  <si>
    <t>Beton základových patek prostý C 16/20</t>
  </si>
  <si>
    <t>0,5*0,5*0,4*4</t>
  </si>
  <si>
    <t>275361821R00</t>
  </si>
  <si>
    <t>Výztuž základových patek z betonářské oceli B500B (10 505)</t>
  </si>
  <si>
    <t>t</t>
  </si>
  <si>
    <t>výztuž bednících tvárnic</t>
  </si>
  <si>
    <t>POP</t>
  </si>
  <si>
    <t>0,65*4*4*0,000617</t>
  </si>
  <si>
    <t>596215021R00</t>
  </si>
  <si>
    <t>Kladení zámkové dlažby tl. 6 cm do drtě tl. 4 cm, vč. dodávky materiálu pro lože a pro spárování</t>
  </si>
  <si>
    <t>564851111RT4</t>
  </si>
  <si>
    <t>Podklad ze štěrkodrti po zhutnění tloušťky 15 cm, štěrkodrť frakce 0-63 mm</t>
  </si>
  <si>
    <t>564751111R00</t>
  </si>
  <si>
    <t>Podklad z kameniva drceného vel.32-63 mm,tl. 15 cm</t>
  </si>
  <si>
    <t>Podlaha na terénu, pod objektem</t>
  </si>
  <si>
    <t>59245020R</t>
  </si>
  <si>
    <t>Dlažba zámková  200 x 165 x 60 mm přírodní</t>
  </si>
  <si>
    <t>POL3_0</t>
  </si>
  <si>
    <t>8,1*1,05</t>
  </si>
  <si>
    <t>916561111RT7</t>
  </si>
  <si>
    <t>Osazení záhon.obrubníků do lože z C 12/15 s opěrou, včetně obrubníku   100/5/20 cm</t>
  </si>
  <si>
    <t>m</t>
  </si>
  <si>
    <t>961044111R00</t>
  </si>
  <si>
    <t>Bourání základů z betonu prostého</t>
  </si>
  <si>
    <t>0,2*0,2*1*4</t>
  </si>
  <si>
    <t>965042241RT1</t>
  </si>
  <si>
    <t>Bourání mazanin betonových tl. nad 10 cm, nad 4 m2, ručně tl. mazaniny 10 - 15 cm</t>
  </si>
  <si>
    <t>979082111R00</t>
  </si>
  <si>
    <t>Vnitrostaveništní doprava suti do 10 m</t>
  </si>
  <si>
    <t>7,10164+0,247</t>
  </si>
  <si>
    <t>979082121R00</t>
  </si>
  <si>
    <t>Příplatek k vnitrost. dopravě suti za dalších 5m , - 50 m</t>
  </si>
  <si>
    <t>979081111R00</t>
  </si>
  <si>
    <t>Odvoz suti a vybour. hmot na skládku do 1 km</t>
  </si>
  <si>
    <t>979081121R00</t>
  </si>
  <si>
    <t>Příplatek k odvozu za každý další 1 km-10km</t>
  </si>
  <si>
    <t>979990107R00</t>
  </si>
  <si>
    <t>Poplatek za uložení suti - směs betonu, cihel, dřeva, skupina odpadu 170904</t>
  </si>
  <si>
    <t>979951112R00</t>
  </si>
  <si>
    <t>Výkup kovů - železný šrot tl. nad 4 mm</t>
  </si>
  <si>
    <t>998014011R00</t>
  </si>
  <si>
    <t>Přesun hmot, budovy mont. jednopodl. s pláštěm</t>
  </si>
  <si>
    <t>1,58681+5,43989+1,83338</t>
  </si>
  <si>
    <t>762431130R00</t>
  </si>
  <si>
    <t>Montáž obložení stěn cementotří.deskami tl.do 50mm</t>
  </si>
  <si>
    <t>opláštění přístřešku, včetně vrat</t>
  </si>
  <si>
    <t>4,5+4,3+4,4</t>
  </si>
  <si>
    <t>595906301R</t>
  </si>
  <si>
    <t>Deska fasádní cementotřísková tl. 12 mm</t>
  </si>
  <si>
    <t>13,2*1,1</t>
  </si>
  <si>
    <t>998762102R00</t>
  </si>
  <si>
    <t>Přesun hmot pro tesařské konstrukce, výšky do 12 m</t>
  </si>
  <si>
    <t>764905102RT4</t>
  </si>
  <si>
    <t>krytina z trapéz.plechů TR 18, tl. 0,5 mm, povrchová úprava polyester</t>
  </si>
  <si>
    <t>1,2*2,13</t>
  </si>
  <si>
    <t>771578014RT2</t>
  </si>
  <si>
    <t>těsnění spoje krytiny silikonovým tmelem</t>
  </si>
  <si>
    <t>764511620R00</t>
  </si>
  <si>
    <t xml:space="preserve">stříška TiZn </t>
  </si>
  <si>
    <t>stříška nad elektroinstalaci</t>
  </si>
  <si>
    <t>998764101R00</t>
  </si>
  <si>
    <t>Přesun hmot pro klempířské konstr., výšky do 6 m</t>
  </si>
  <si>
    <t>13386425R</t>
  </si>
  <si>
    <t>Tyč ocelová UPE 80 , S235</t>
  </si>
  <si>
    <t>(2*2+0,98*2)*0,0079</t>
  </si>
  <si>
    <t>13611210R</t>
  </si>
  <si>
    <t>Plech hladký S235JR 3,00 x 1000 x 2000 mm</t>
  </si>
  <si>
    <t>ocelové plotny na nosném rámu</t>
  </si>
  <si>
    <t>13331780R</t>
  </si>
  <si>
    <t>Tyč ocelová L rovnoramenná S235JR, rozměr 80 x 80 x 6 mm</t>
  </si>
  <si>
    <t>(0,88*2+1,14*2+2,03*2+1,01*2)*0,00734</t>
  </si>
  <si>
    <t>13331720R</t>
  </si>
  <si>
    <t>Tyč ocelová L rovnoramenná S355J2, rozměr 55 x 55 x 5 mm</t>
  </si>
  <si>
    <t>(2+2,04)*0,00418</t>
  </si>
  <si>
    <t>133301600000R</t>
  </si>
  <si>
    <t>Tyč ocelová L rovnoramenná S235JR, rozměr 60 x 60 x 6 mm</t>
  </si>
  <si>
    <t>kg</t>
  </si>
  <si>
    <t>(0,210+0,450+0,350)*0,00542</t>
  </si>
  <si>
    <t>14587292R</t>
  </si>
  <si>
    <t>Profil dutý čtvercový svařovaný S235JRH 80 x 6 mm</t>
  </si>
  <si>
    <t>(2,11*2+2,2*2+2,08*2+2,02+2,03*3+2,12*2+2,03*2+0,85*2)*0,012811</t>
  </si>
  <si>
    <t>15951150R</t>
  </si>
  <si>
    <t>Plech děrovaný DC01, rozměr 1,00 x 1000 x 2000 mm, otvory 8 mm přesazené</t>
  </si>
  <si>
    <t>větrací otvory</t>
  </si>
  <si>
    <t>0,25*2+0,2*2+0,2</t>
  </si>
  <si>
    <t>767995107R00</t>
  </si>
  <si>
    <t>Výroba a montáž kov. atypických konstr. do 500 kg</t>
  </si>
  <si>
    <t>47,08+5,9+74,28+16,89+5,47+395,73</t>
  </si>
  <si>
    <t>767652210R00</t>
  </si>
  <si>
    <t xml:space="preserve">Montáž vrat otočných do oc.konstrukce, pl.do 6 m2, vč. dodávky a montáže </t>
  </si>
  <si>
    <t>kus</t>
  </si>
  <si>
    <t>vrata budou opláštěna cementotřískovou fasádní deskou</t>
  </si>
  <si>
    <t>767996803R00</t>
  </si>
  <si>
    <t>Demontáž atypických ocelových konstr. do 250 kg</t>
  </si>
  <si>
    <t>Demontáž stávajícího objektu plynové stanice</t>
  </si>
  <si>
    <t>998767101R00</t>
  </si>
  <si>
    <t>Přesun hmot pro zámečnické konstr., výšky do 6 m</t>
  </si>
  <si>
    <t>783124121RT3</t>
  </si>
  <si>
    <t>Nátěr syntetický OK "B" dvojnásobný, saténový email  2 x, ředidlo C 6000</t>
  </si>
  <si>
    <t>2+3,84+2,56+1,92+0,7+0,544+0,56+0,73+0,32+0,16+1,8</t>
  </si>
  <si>
    <t>230220006R00</t>
  </si>
  <si>
    <t>Přeložení plynového zařízení</t>
  </si>
  <si>
    <t>230260001R00</t>
  </si>
  <si>
    <t>revize plynu</t>
  </si>
  <si>
    <t>650111711R00</t>
  </si>
  <si>
    <t>zemnění,bleskosvod</t>
  </si>
  <si>
    <t>650061111R00</t>
  </si>
  <si>
    <t>úpravy elektroinstalace</t>
  </si>
  <si>
    <t>650516811R00</t>
  </si>
  <si>
    <t>Revize elektroinstalace</t>
  </si>
  <si>
    <t>005111021R</t>
  </si>
  <si>
    <t>Vytyčení inženýrských sítí</t>
  </si>
  <si>
    <t>Soubor</t>
  </si>
  <si>
    <t>005281010R</t>
  </si>
  <si>
    <t>Výstražné bezpečnostní značky</t>
  </si>
  <si>
    <t>44984140R</t>
  </si>
  <si>
    <t>Přístroj hasicí sněhový S 30B, pojízdný</t>
  </si>
  <si>
    <t>005121010R</t>
  </si>
  <si>
    <t>Vybudování zařízení staveniště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</si>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</sst>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E68" sqref="E68"/>
    </sheetView>
  </sheetViews>
  <sheetFormatPr defaultRowHeight="12.5" x14ac:dyDescent="0.25"/>
  <sheetData>
    <row r="1" spans="1:7" ht="13" x14ac:dyDescent="0.3">
      <c r="A1" s="35" t="s">
        <v>38</v>
      </c>
    </row>
    <row r="2" spans="1:7" ht="57.75" customHeight="1" x14ac:dyDescent="0.25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2" zoomScaleNormal="100" zoomScaleSheetLayoutView="75" workbookViewId="0">
      <selection activeCell="A28" sqref="A28"/>
    </sheetView>
  </sheetViews>
  <sheetFormatPr defaultColWidth="9" defaultRowHeight="12.5" x14ac:dyDescent="0.25"/>
  <cols>
    <col min="1" max="1" width="8.453125" hidden="1" customWidth="1"/>
    <col min="2" max="2" width="9.1796875" customWidth="1"/>
    <col min="3" max="3" width="7.453125" customWidth="1"/>
    <col min="4" max="4" width="13.453125" customWidth="1"/>
    <col min="5" max="5" width="12.1796875" customWidth="1"/>
    <col min="6" max="6" width="11.453125" customWidth="1"/>
    <col min="7" max="7" width="12.7265625" style="1" customWidth="1"/>
    <col min="8" max="8" width="12.7265625" customWidth="1"/>
    <col min="9" max="9" width="12.7265625" style="1" customWidth="1"/>
    <col min="10" max="10" width="6.7265625" style="1" customWidth="1"/>
    <col min="11" max="11" width="4.26953125" customWidth="1"/>
    <col min="12" max="15" width="10.7265625" customWidth="1"/>
  </cols>
  <sheetData>
    <row r="1" spans="1:15" ht="33.75" customHeight="1" x14ac:dyDescent="0.25">
      <c r="A1" s="71" t="s">
        <v>36</v>
      </c>
      <c r="B1" s="225" t="s">
        <v>42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5">
      <c r="A2" s="4"/>
      <c r="B2" s="79" t="s">
        <v>40</v>
      </c>
      <c r="C2" s="80"/>
      <c r="D2" s="242" t="s">
        <v>46</v>
      </c>
      <c r="E2" s="243"/>
      <c r="F2" s="243"/>
      <c r="G2" s="243"/>
      <c r="H2" s="243"/>
      <c r="I2" s="243"/>
      <c r="J2" s="244"/>
      <c r="O2" s="2"/>
    </row>
    <row r="3" spans="1:15" ht="23.25" customHeight="1" x14ac:dyDescent="0.25">
      <c r="A3" s="4"/>
      <c r="B3" s="81" t="s">
        <v>45</v>
      </c>
      <c r="C3" s="82"/>
      <c r="D3" s="205" t="s">
        <v>43</v>
      </c>
      <c r="E3" s="206"/>
      <c r="F3" s="206"/>
      <c r="G3" s="206"/>
      <c r="H3" s="206"/>
      <c r="I3" s="206"/>
      <c r="J3" s="207"/>
    </row>
    <row r="4" spans="1:15" ht="23.25" hidden="1" customHeight="1" x14ac:dyDescent="0.3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5">
      <c r="A5" s="4"/>
      <c r="B5" s="45" t="s">
        <v>21</v>
      </c>
      <c r="C5" s="5"/>
      <c r="D5" s="89" t="s">
        <v>47</v>
      </c>
      <c r="E5" s="25"/>
      <c r="F5" s="25"/>
      <c r="G5" s="25"/>
      <c r="H5" s="27" t="s">
        <v>33</v>
      </c>
      <c r="I5" s="89"/>
      <c r="J5" s="11"/>
    </row>
    <row r="6" spans="1:15" ht="15.75" customHeight="1" x14ac:dyDescent="0.25">
      <c r="A6" s="4"/>
      <c r="B6" s="39"/>
      <c r="C6" s="25"/>
      <c r="D6" s="89" t="s">
        <v>48</v>
      </c>
      <c r="E6" s="25"/>
      <c r="F6" s="25"/>
      <c r="G6" s="25"/>
      <c r="H6" s="27" t="s">
        <v>34</v>
      </c>
      <c r="I6" s="89"/>
      <c r="J6" s="11"/>
    </row>
    <row r="7" spans="1:15" ht="15.75" customHeight="1" x14ac:dyDescent="0.25">
      <c r="A7" s="4"/>
      <c r="B7" s="40"/>
      <c r="C7" s="90" t="s">
        <v>50</v>
      </c>
      <c r="D7" s="78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237" t="s">
        <v>51</v>
      </c>
      <c r="E11" s="237"/>
      <c r="F11" s="237"/>
      <c r="G11" s="237"/>
      <c r="H11" s="27" t="s">
        <v>33</v>
      </c>
      <c r="I11" s="92" t="s">
        <v>53</v>
      </c>
      <c r="J11" s="11"/>
    </row>
    <row r="12" spans="1:15" ht="15.75" customHeight="1" x14ac:dyDescent="0.25">
      <c r="A12" s="4"/>
      <c r="B12" s="39"/>
      <c r="C12" s="25"/>
      <c r="D12" s="222" t="s">
        <v>52</v>
      </c>
      <c r="E12" s="222"/>
      <c r="F12" s="222"/>
      <c r="G12" s="222"/>
      <c r="H12" s="27" t="s">
        <v>34</v>
      </c>
      <c r="I12" s="92"/>
      <c r="J12" s="11"/>
    </row>
    <row r="13" spans="1:15" ht="15.75" customHeight="1" x14ac:dyDescent="0.25">
      <c r="A13" s="4"/>
      <c r="B13" s="40"/>
      <c r="C13" s="91" t="s">
        <v>50</v>
      </c>
      <c r="D13" s="223" t="s">
        <v>49</v>
      </c>
      <c r="E13" s="223"/>
      <c r="F13" s="223"/>
      <c r="G13" s="223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 x14ac:dyDescent="0.25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SUMIF(F47:F60,A16,I47:I60)+SUMIF(F47:F60,"PSU",I47:I60)</f>
        <v>0</v>
      </c>
      <c r="J16" s="234"/>
    </row>
    <row r="17" spans="1:10" ht="23.25" customHeight="1" x14ac:dyDescent="0.25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SUMIF(F47:F60,A17,I47:I60)</f>
        <v>0</v>
      </c>
      <c r="J17" s="234"/>
    </row>
    <row r="18" spans="1:10" ht="23.25" customHeight="1" x14ac:dyDescent="0.25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SUMIF(F47:F60,A18,I47:I60)</f>
        <v>0</v>
      </c>
      <c r="J18" s="234"/>
    </row>
    <row r="19" spans="1:10" ht="23.25" customHeight="1" x14ac:dyDescent="0.25">
      <c r="A19" s="139" t="s">
        <v>85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SUMIF(F47:F60,A19,I47:I60)</f>
        <v>0</v>
      </c>
      <c r="J19" s="234"/>
    </row>
    <row r="20" spans="1:10" ht="23.25" customHeight="1" x14ac:dyDescent="0.25">
      <c r="A20" s="139" t="s">
        <v>86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SUMIF(F47:F60,A20,I47:I60)</f>
        <v>0</v>
      </c>
      <c r="J20" s="234"/>
    </row>
    <row r="21" spans="1:10" ht="23.25" customHeight="1" x14ac:dyDescent="0.3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 x14ac:dyDescent="0.3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 x14ac:dyDescent="0.3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56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45608</v>
      </c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3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 x14ac:dyDescent="0.25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4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5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5">
      <c r="A39" s="95">
        <v>1</v>
      </c>
      <c r="B39" s="101" t="s">
        <v>54</v>
      </c>
      <c r="C39" s="208" t="s">
        <v>46</v>
      </c>
      <c r="D39" s="209"/>
      <c r="E39" s="209"/>
      <c r="F39" s="106">
        <f>'Rozpočet Pol'!AC103</f>
        <v>0</v>
      </c>
      <c r="G39" s="107">
        <f>'Rozpočet Pol'!AD103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95"/>
      <c r="B40" s="210" t="s">
        <v>55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5" x14ac:dyDescent="0.35">
      <c r="B44" s="118" t="s">
        <v>57</v>
      </c>
    </row>
    <row r="46" spans="1:10" ht="25.5" customHeight="1" x14ac:dyDescent="0.25">
      <c r="A46" s="119"/>
      <c r="B46" s="123" t="s">
        <v>16</v>
      </c>
      <c r="C46" s="123" t="s">
        <v>5</v>
      </c>
      <c r="D46" s="124"/>
      <c r="E46" s="124"/>
      <c r="F46" s="127" t="s">
        <v>58</v>
      </c>
      <c r="G46" s="127"/>
      <c r="H46" s="127"/>
      <c r="I46" s="213" t="s">
        <v>28</v>
      </c>
      <c r="J46" s="213"/>
    </row>
    <row r="47" spans="1:10" ht="25.5" customHeight="1" x14ac:dyDescent="0.25">
      <c r="A47" s="120"/>
      <c r="B47" s="128" t="s">
        <v>59</v>
      </c>
      <c r="C47" s="215" t="s">
        <v>60</v>
      </c>
      <c r="D47" s="216"/>
      <c r="E47" s="216"/>
      <c r="F47" s="130" t="s">
        <v>23</v>
      </c>
      <c r="G47" s="131"/>
      <c r="H47" s="131"/>
      <c r="I47" s="214">
        <f>'Rozpočet Pol'!G8</f>
        <v>0</v>
      </c>
      <c r="J47" s="214"/>
    </row>
    <row r="48" spans="1:10" ht="25.5" customHeight="1" x14ac:dyDescent="0.25">
      <c r="A48" s="120"/>
      <c r="B48" s="122" t="s">
        <v>61</v>
      </c>
      <c r="C48" s="203" t="s">
        <v>62</v>
      </c>
      <c r="D48" s="204"/>
      <c r="E48" s="204"/>
      <c r="F48" s="132" t="s">
        <v>23</v>
      </c>
      <c r="G48" s="133"/>
      <c r="H48" s="133"/>
      <c r="I48" s="202">
        <f>'Rozpočet Pol'!G15</f>
        <v>0</v>
      </c>
      <c r="J48" s="202"/>
    </row>
    <row r="49" spans="1:10" ht="25.5" customHeight="1" x14ac:dyDescent="0.25">
      <c r="A49" s="120"/>
      <c r="B49" s="122" t="s">
        <v>63</v>
      </c>
      <c r="C49" s="203" t="s">
        <v>64</v>
      </c>
      <c r="D49" s="204"/>
      <c r="E49" s="204"/>
      <c r="F49" s="132" t="s">
        <v>23</v>
      </c>
      <c r="G49" s="133"/>
      <c r="H49" s="133"/>
      <c r="I49" s="202">
        <f>'Rozpočet Pol'!G25</f>
        <v>0</v>
      </c>
      <c r="J49" s="202"/>
    </row>
    <row r="50" spans="1:10" ht="25.5" customHeight="1" x14ac:dyDescent="0.25">
      <c r="A50" s="120"/>
      <c r="B50" s="122" t="s">
        <v>65</v>
      </c>
      <c r="C50" s="203" t="s">
        <v>66</v>
      </c>
      <c r="D50" s="204"/>
      <c r="E50" s="204"/>
      <c r="F50" s="132" t="s">
        <v>23</v>
      </c>
      <c r="G50" s="133"/>
      <c r="H50" s="133"/>
      <c r="I50" s="202">
        <f>'Rozpočet Pol'!G32</f>
        <v>0</v>
      </c>
      <c r="J50" s="202"/>
    </row>
    <row r="51" spans="1:10" ht="25.5" customHeight="1" x14ac:dyDescent="0.25">
      <c r="A51" s="120"/>
      <c r="B51" s="122" t="s">
        <v>67</v>
      </c>
      <c r="C51" s="203" t="s">
        <v>68</v>
      </c>
      <c r="D51" s="204"/>
      <c r="E51" s="204"/>
      <c r="F51" s="132" t="s">
        <v>23</v>
      </c>
      <c r="G51" s="133"/>
      <c r="H51" s="133"/>
      <c r="I51" s="202">
        <f>'Rozpočet Pol'!G34</f>
        <v>0</v>
      </c>
      <c r="J51" s="202"/>
    </row>
    <row r="52" spans="1:10" ht="25.5" customHeight="1" x14ac:dyDescent="0.25">
      <c r="A52" s="120"/>
      <c r="B52" s="122" t="s">
        <v>69</v>
      </c>
      <c r="C52" s="203" t="s">
        <v>70</v>
      </c>
      <c r="D52" s="204"/>
      <c r="E52" s="204"/>
      <c r="F52" s="132" t="s">
        <v>23</v>
      </c>
      <c r="G52" s="133"/>
      <c r="H52" s="133"/>
      <c r="I52" s="202">
        <f>'Rozpočet Pol'!G39</f>
        <v>0</v>
      </c>
      <c r="J52" s="202"/>
    </row>
    <row r="53" spans="1:10" ht="25.5" customHeight="1" x14ac:dyDescent="0.25">
      <c r="A53" s="120"/>
      <c r="B53" s="122" t="s">
        <v>71</v>
      </c>
      <c r="C53" s="203" t="s">
        <v>72</v>
      </c>
      <c r="D53" s="204"/>
      <c r="E53" s="204"/>
      <c r="F53" s="132" t="s">
        <v>23</v>
      </c>
      <c r="G53" s="133"/>
      <c r="H53" s="133"/>
      <c r="I53" s="202">
        <f>'Rozpočet Pol'!G47</f>
        <v>0</v>
      </c>
      <c r="J53" s="202"/>
    </row>
    <row r="54" spans="1:10" ht="25.5" customHeight="1" x14ac:dyDescent="0.25">
      <c r="A54" s="120"/>
      <c r="B54" s="122" t="s">
        <v>73</v>
      </c>
      <c r="C54" s="203" t="s">
        <v>74</v>
      </c>
      <c r="D54" s="204"/>
      <c r="E54" s="204"/>
      <c r="F54" s="132" t="s">
        <v>24</v>
      </c>
      <c r="G54" s="133"/>
      <c r="H54" s="133"/>
      <c r="I54" s="202">
        <f>'Rozpočet Pol'!G50</f>
        <v>0</v>
      </c>
      <c r="J54" s="202"/>
    </row>
    <row r="55" spans="1:10" ht="25.5" customHeight="1" x14ac:dyDescent="0.25">
      <c r="A55" s="120"/>
      <c r="B55" s="122" t="s">
        <v>75</v>
      </c>
      <c r="C55" s="203" t="s">
        <v>76</v>
      </c>
      <c r="D55" s="204"/>
      <c r="E55" s="204"/>
      <c r="F55" s="132" t="s">
        <v>24</v>
      </c>
      <c r="G55" s="133"/>
      <c r="H55" s="133"/>
      <c r="I55" s="202">
        <f>'Rozpočet Pol'!G57</f>
        <v>0</v>
      </c>
      <c r="J55" s="202"/>
    </row>
    <row r="56" spans="1:10" ht="25.5" customHeight="1" x14ac:dyDescent="0.25">
      <c r="A56" s="120"/>
      <c r="B56" s="122" t="s">
        <v>77</v>
      </c>
      <c r="C56" s="203" t="s">
        <v>78</v>
      </c>
      <c r="D56" s="204"/>
      <c r="E56" s="204"/>
      <c r="F56" s="132" t="s">
        <v>24</v>
      </c>
      <c r="G56" s="133"/>
      <c r="H56" s="133"/>
      <c r="I56" s="202">
        <f>'Rozpočet Pol'!G64</f>
        <v>0</v>
      </c>
      <c r="J56" s="202"/>
    </row>
    <row r="57" spans="1:10" ht="25.5" customHeight="1" x14ac:dyDescent="0.25">
      <c r="A57" s="120"/>
      <c r="B57" s="122" t="s">
        <v>79</v>
      </c>
      <c r="C57" s="203" t="s">
        <v>80</v>
      </c>
      <c r="D57" s="204"/>
      <c r="E57" s="204"/>
      <c r="F57" s="132" t="s">
        <v>24</v>
      </c>
      <c r="G57" s="133"/>
      <c r="H57" s="133"/>
      <c r="I57" s="202">
        <f>'Rozpočet Pol'!G87</f>
        <v>0</v>
      </c>
      <c r="J57" s="202"/>
    </row>
    <row r="58" spans="1:10" ht="25.5" customHeight="1" x14ac:dyDescent="0.25">
      <c r="A58" s="120"/>
      <c r="B58" s="122" t="s">
        <v>81</v>
      </c>
      <c r="C58" s="203" t="s">
        <v>82</v>
      </c>
      <c r="D58" s="204"/>
      <c r="E58" s="204"/>
      <c r="F58" s="132" t="s">
        <v>25</v>
      </c>
      <c r="G58" s="133"/>
      <c r="H58" s="133"/>
      <c r="I58" s="202">
        <f>'Rozpočet Pol'!G90</f>
        <v>0</v>
      </c>
      <c r="J58" s="202"/>
    </row>
    <row r="59" spans="1:10" ht="25.5" customHeight="1" x14ac:dyDescent="0.25">
      <c r="A59" s="120"/>
      <c r="B59" s="122" t="s">
        <v>83</v>
      </c>
      <c r="C59" s="203" t="s">
        <v>84</v>
      </c>
      <c r="D59" s="204"/>
      <c r="E59" s="204"/>
      <c r="F59" s="132" t="s">
        <v>25</v>
      </c>
      <c r="G59" s="133"/>
      <c r="H59" s="133"/>
      <c r="I59" s="202">
        <f>'Rozpočet Pol'!G93</f>
        <v>0</v>
      </c>
      <c r="J59" s="202"/>
    </row>
    <row r="60" spans="1:10" ht="25.5" customHeight="1" x14ac:dyDescent="0.25">
      <c r="A60" s="120"/>
      <c r="B60" s="129" t="s">
        <v>85</v>
      </c>
      <c r="C60" s="199" t="s">
        <v>26</v>
      </c>
      <c r="D60" s="200"/>
      <c r="E60" s="200"/>
      <c r="F60" s="134" t="s">
        <v>85</v>
      </c>
      <c r="G60" s="135"/>
      <c r="H60" s="135"/>
      <c r="I60" s="198">
        <f>'Rozpočet Pol'!G97</f>
        <v>0</v>
      </c>
      <c r="J60" s="198"/>
    </row>
    <row r="61" spans="1:10" ht="25.5" customHeight="1" x14ac:dyDescent="0.25">
      <c r="A61" s="121"/>
      <c r="B61" s="125" t="s">
        <v>1</v>
      </c>
      <c r="C61" s="125"/>
      <c r="D61" s="126"/>
      <c r="E61" s="126"/>
      <c r="F61" s="136"/>
      <c r="G61" s="137"/>
      <c r="H61" s="137"/>
      <c r="I61" s="201">
        <f>SUM(I47:I60)</f>
        <v>0</v>
      </c>
      <c r="J61" s="201"/>
    </row>
    <row r="62" spans="1:10" x14ac:dyDescent="0.25">
      <c r="F62" s="138"/>
      <c r="G62" s="94"/>
      <c r="H62" s="138"/>
      <c r="I62" s="94"/>
      <c r="J62" s="94"/>
    </row>
    <row r="63" spans="1:10" x14ac:dyDescent="0.25">
      <c r="F63" s="138"/>
      <c r="G63" s="94"/>
      <c r="H63" s="138"/>
      <c r="I63" s="94"/>
      <c r="J63" s="94"/>
    </row>
    <row r="64" spans="1:10" x14ac:dyDescent="0.25">
      <c r="F64" s="138"/>
      <c r="G64" s="94"/>
      <c r="H64" s="138"/>
      <c r="I64" s="94"/>
      <c r="J64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60:J60"/>
    <mergeCell ref="C60:E60"/>
    <mergeCell ref="I61:J61"/>
    <mergeCell ref="I57:J57"/>
    <mergeCell ref="C57:E57"/>
    <mergeCell ref="I58:J58"/>
    <mergeCell ref="C58:E58"/>
    <mergeCell ref="I59:J59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796875" defaultRowHeight="12.5" x14ac:dyDescent="0.25"/>
  <cols>
    <col min="1" max="1" width="4.26953125" style="6" customWidth="1"/>
    <col min="2" max="2" width="14.453125" style="6" customWidth="1"/>
    <col min="3" max="3" width="38.26953125" style="10" customWidth="1"/>
    <col min="4" max="4" width="4.54296875" style="6" customWidth="1"/>
    <col min="5" max="5" width="10.54296875" style="6" customWidth="1"/>
    <col min="6" max="6" width="9.81640625" style="6" customWidth="1"/>
    <col min="7" max="7" width="12.7265625" style="6" customWidth="1"/>
    <col min="8" max="16384" width="9.1796875" style="6"/>
  </cols>
  <sheetData>
    <row r="1" spans="1:7" ht="15.5" x14ac:dyDescent="0.25">
      <c r="A1" s="246" t="s">
        <v>6</v>
      </c>
      <c r="B1" s="246"/>
      <c r="C1" s="247"/>
      <c r="D1" s="246"/>
      <c r="E1" s="246"/>
      <c r="F1" s="246"/>
      <c r="G1" s="246"/>
    </row>
    <row r="2" spans="1:7" ht="25" customHeight="1" x14ac:dyDescent="0.25">
      <c r="A2" s="77" t="s">
        <v>41</v>
      </c>
      <c r="B2" s="76"/>
      <c r="C2" s="248"/>
      <c r="D2" s="248"/>
      <c r="E2" s="248"/>
      <c r="F2" s="248"/>
      <c r="G2" s="249"/>
    </row>
    <row r="3" spans="1:7" ht="25" hidden="1" customHeight="1" x14ac:dyDescent="0.25">
      <c r="A3" s="77" t="s">
        <v>7</v>
      </c>
      <c r="B3" s="76"/>
      <c r="C3" s="248"/>
      <c r="D3" s="248"/>
      <c r="E3" s="248"/>
      <c r="F3" s="248"/>
      <c r="G3" s="249"/>
    </row>
    <row r="4" spans="1:7" ht="25" hidden="1" customHeight="1" x14ac:dyDescent="0.25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3"/>
  <sheetViews>
    <sheetView workbookViewId="0">
      <selection sqref="A1:G1"/>
    </sheetView>
  </sheetViews>
  <sheetFormatPr defaultRowHeight="12.5" outlineLevelRow="1" x14ac:dyDescent="0.25"/>
  <cols>
    <col min="1" max="1" width="4.1796875" customWidth="1"/>
    <col min="2" max="2" width="14.36328125" style="93" customWidth="1"/>
    <col min="3" max="3" width="38.1796875" style="93" customWidth="1"/>
    <col min="4" max="4" width="4.453125" customWidth="1"/>
    <col min="5" max="5" width="10.453125" customWidth="1"/>
    <col min="6" max="6" width="9.81640625" customWidth="1"/>
    <col min="7" max="7" width="12.6328125" customWidth="1"/>
    <col min="8" max="13" width="0" hidden="1" customWidth="1"/>
    <col min="18" max="21" width="0" hidden="1" customWidth="1"/>
    <col min="29" max="39" width="0" hidden="1" customWidth="1"/>
    <col min="53" max="53" width="73.26953125" customWidth="1"/>
  </cols>
  <sheetData>
    <row r="1" spans="1:60" ht="15.75" customHeight="1" x14ac:dyDescent="0.35">
      <c r="A1" s="269" t="s">
        <v>6</v>
      </c>
      <c r="B1" s="269"/>
      <c r="C1" s="269"/>
      <c r="D1" s="269"/>
      <c r="E1" s="269"/>
      <c r="F1" s="269"/>
      <c r="G1" s="269"/>
      <c r="AE1" t="s">
        <v>88</v>
      </c>
    </row>
    <row r="2" spans="1:60" ht="25" customHeight="1" x14ac:dyDescent="0.25">
      <c r="A2" s="143" t="s">
        <v>87</v>
      </c>
      <c r="B2" s="141"/>
      <c r="C2" s="270" t="s">
        <v>46</v>
      </c>
      <c r="D2" s="271"/>
      <c r="E2" s="271"/>
      <c r="F2" s="271"/>
      <c r="G2" s="272"/>
      <c r="AE2" t="s">
        <v>89</v>
      </c>
    </row>
    <row r="3" spans="1:60" ht="25" customHeight="1" x14ac:dyDescent="0.25">
      <c r="A3" s="144" t="s">
        <v>7</v>
      </c>
      <c r="B3" s="142"/>
      <c r="C3" s="273" t="s">
        <v>43</v>
      </c>
      <c r="D3" s="274"/>
      <c r="E3" s="274"/>
      <c r="F3" s="274"/>
      <c r="G3" s="275"/>
      <c r="AE3" t="s">
        <v>90</v>
      </c>
    </row>
    <row r="4" spans="1:60" ht="25" hidden="1" customHeight="1" x14ac:dyDescent="0.25">
      <c r="A4" s="144" t="s">
        <v>8</v>
      </c>
      <c r="B4" s="142"/>
      <c r="C4" s="273"/>
      <c r="D4" s="274"/>
      <c r="E4" s="274"/>
      <c r="F4" s="274"/>
      <c r="G4" s="275"/>
      <c r="AE4" t="s">
        <v>91</v>
      </c>
    </row>
    <row r="5" spans="1:60" hidden="1" x14ac:dyDescent="0.25">
      <c r="A5" s="145" t="s">
        <v>92</v>
      </c>
      <c r="B5" s="146"/>
      <c r="C5" s="147"/>
      <c r="D5" s="148"/>
      <c r="E5" s="148"/>
      <c r="F5" s="148"/>
      <c r="G5" s="149"/>
      <c r="AE5" t="s">
        <v>93</v>
      </c>
    </row>
    <row r="7" spans="1:60" ht="37.5" x14ac:dyDescent="0.25">
      <c r="A7" s="155" t="s">
        <v>94</v>
      </c>
      <c r="B7" s="156" t="s">
        <v>95</v>
      </c>
      <c r="C7" s="156" t="s">
        <v>96</v>
      </c>
      <c r="D7" s="155" t="s">
        <v>97</v>
      </c>
      <c r="E7" s="155" t="s">
        <v>98</v>
      </c>
      <c r="F7" s="150" t="s">
        <v>99</v>
      </c>
      <c r="G7" s="172" t="s">
        <v>28</v>
      </c>
      <c r="H7" s="173" t="s">
        <v>29</v>
      </c>
      <c r="I7" s="173" t="s">
        <v>100</v>
      </c>
      <c r="J7" s="173" t="s">
        <v>30</v>
      </c>
      <c r="K7" s="173" t="s">
        <v>101</v>
      </c>
      <c r="L7" s="173" t="s">
        <v>102</v>
      </c>
      <c r="M7" s="173" t="s">
        <v>103</v>
      </c>
      <c r="N7" s="173" t="s">
        <v>104</v>
      </c>
      <c r="O7" s="173" t="s">
        <v>105</v>
      </c>
      <c r="P7" s="173" t="s">
        <v>106</v>
      </c>
      <c r="Q7" s="173" t="s">
        <v>107</v>
      </c>
      <c r="R7" s="173" t="s">
        <v>108</v>
      </c>
      <c r="S7" s="173" t="s">
        <v>109</v>
      </c>
      <c r="T7" s="173" t="s">
        <v>110</v>
      </c>
      <c r="U7" s="158" t="s">
        <v>111</v>
      </c>
    </row>
    <row r="8" spans="1:60" x14ac:dyDescent="0.25">
      <c r="A8" s="174" t="s">
        <v>112</v>
      </c>
      <c r="B8" s="175" t="s">
        <v>59</v>
      </c>
      <c r="C8" s="176" t="s">
        <v>60</v>
      </c>
      <c r="D8" s="157"/>
      <c r="E8" s="177"/>
      <c r="F8" s="178"/>
      <c r="G8" s="178">
        <f>SUMIF(AE9:AE14,"&lt;&gt;NOR",G9:G14)</f>
        <v>0</v>
      </c>
      <c r="H8" s="178"/>
      <c r="I8" s="178">
        <f>SUM(I9:I14)</f>
        <v>0</v>
      </c>
      <c r="J8" s="178"/>
      <c r="K8" s="178">
        <f>SUM(K9:K14)</f>
        <v>0</v>
      </c>
      <c r="L8" s="178"/>
      <c r="M8" s="178">
        <f>SUM(M9:M14)</f>
        <v>0</v>
      </c>
      <c r="N8" s="157"/>
      <c r="O8" s="157">
        <f>SUM(O9:O14)</f>
        <v>0</v>
      </c>
      <c r="P8" s="157"/>
      <c r="Q8" s="157">
        <f>SUM(Q9:Q14)</f>
        <v>0</v>
      </c>
      <c r="R8" s="157"/>
      <c r="S8" s="157"/>
      <c r="T8" s="174"/>
      <c r="U8" s="157">
        <f>SUM(U9:U14)</f>
        <v>7.8499999999999988</v>
      </c>
      <c r="AE8" t="s">
        <v>113</v>
      </c>
    </row>
    <row r="9" spans="1:60" outlineLevel="1" x14ac:dyDescent="0.25">
      <c r="A9" s="152">
        <v>1</v>
      </c>
      <c r="B9" s="159" t="s">
        <v>114</v>
      </c>
      <c r="C9" s="190" t="s">
        <v>115</v>
      </c>
      <c r="D9" s="161" t="s">
        <v>116</v>
      </c>
      <c r="E9" s="166">
        <v>2.2000000000000002</v>
      </c>
      <c r="F9" s="169">
        <f>H9+J9</f>
        <v>0</v>
      </c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21</v>
      </c>
      <c r="M9" s="170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3.5329999999999999</v>
      </c>
      <c r="U9" s="161">
        <f>ROUND(E9*T9,2)</f>
        <v>7.77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117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/>
      <c r="B10" s="159"/>
      <c r="C10" s="191" t="s">
        <v>118</v>
      </c>
      <c r="D10" s="163"/>
      <c r="E10" s="167">
        <v>1.35</v>
      </c>
      <c r="F10" s="170"/>
      <c r="G10" s="170"/>
      <c r="H10" s="170"/>
      <c r="I10" s="170"/>
      <c r="J10" s="170"/>
      <c r="K10" s="170"/>
      <c r="L10" s="170"/>
      <c r="M10" s="170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119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2"/>
      <c r="B11" s="159"/>
      <c r="C11" s="191" t="s">
        <v>120</v>
      </c>
      <c r="D11" s="163"/>
      <c r="E11" s="167">
        <v>0.85</v>
      </c>
      <c r="F11" s="170"/>
      <c r="G11" s="170"/>
      <c r="H11" s="170"/>
      <c r="I11" s="170"/>
      <c r="J11" s="170"/>
      <c r="K11" s="170"/>
      <c r="L11" s="170"/>
      <c r="M11" s="170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119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0" outlineLevel="1" x14ac:dyDescent="0.25">
      <c r="A12" s="152">
        <v>2</v>
      </c>
      <c r="B12" s="159" t="s">
        <v>121</v>
      </c>
      <c r="C12" s="190" t="s">
        <v>122</v>
      </c>
      <c r="D12" s="161" t="s">
        <v>116</v>
      </c>
      <c r="E12" s="166">
        <v>2.2000000000000002</v>
      </c>
      <c r="F12" s="169">
        <f>H12+J12</f>
        <v>0</v>
      </c>
      <c r="G12" s="170">
        <f>ROUND(E12*F12,2)</f>
        <v>0</v>
      </c>
      <c r="H12" s="170"/>
      <c r="I12" s="170">
        <f>ROUND(E12*H12,2)</f>
        <v>0</v>
      </c>
      <c r="J12" s="170"/>
      <c r="K12" s="170">
        <f>ROUND(E12*J12,2)</f>
        <v>0</v>
      </c>
      <c r="L12" s="170">
        <v>21</v>
      </c>
      <c r="M12" s="170">
        <f>G12*(1+L12/100)</f>
        <v>0</v>
      </c>
      <c r="N12" s="161">
        <v>0</v>
      </c>
      <c r="O12" s="161">
        <f>ROUND(E12*N12,5)</f>
        <v>0</v>
      </c>
      <c r="P12" s="161">
        <v>0</v>
      </c>
      <c r="Q12" s="161">
        <f>ROUND(E12*P12,5)</f>
        <v>0</v>
      </c>
      <c r="R12" s="161"/>
      <c r="S12" s="161"/>
      <c r="T12" s="162">
        <v>0</v>
      </c>
      <c r="U12" s="161">
        <f>ROUND(E12*T12,2)</f>
        <v>0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117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>
        <v>3</v>
      </c>
      <c r="B13" s="159" t="s">
        <v>123</v>
      </c>
      <c r="C13" s="190" t="s">
        <v>124</v>
      </c>
      <c r="D13" s="161" t="s">
        <v>116</v>
      </c>
      <c r="E13" s="166">
        <v>2.2000000000000002</v>
      </c>
      <c r="F13" s="169">
        <f>H13+J13</f>
        <v>0</v>
      </c>
      <c r="G13" s="170">
        <f>ROUND(E13*F13,2)</f>
        <v>0</v>
      </c>
      <c r="H13" s="170"/>
      <c r="I13" s="170">
        <f>ROUND(E13*H13,2)</f>
        <v>0</v>
      </c>
      <c r="J13" s="170"/>
      <c r="K13" s="170">
        <f>ROUND(E13*J13,2)</f>
        <v>0</v>
      </c>
      <c r="L13" s="170">
        <v>21</v>
      </c>
      <c r="M13" s="170">
        <f>G13*(1+L13/100)</f>
        <v>0</v>
      </c>
      <c r="N13" s="161">
        <v>0</v>
      </c>
      <c r="O13" s="161">
        <f>ROUND(E13*N13,5)</f>
        <v>0</v>
      </c>
      <c r="P13" s="161">
        <v>0</v>
      </c>
      <c r="Q13" s="161">
        <f>ROUND(E13*P13,5)</f>
        <v>0</v>
      </c>
      <c r="R13" s="161"/>
      <c r="S13" s="161"/>
      <c r="T13" s="162">
        <v>1.0999999999999999E-2</v>
      </c>
      <c r="U13" s="161">
        <f>ROUND(E13*T13,2)</f>
        <v>0.02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117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0" outlineLevel="1" x14ac:dyDescent="0.25">
      <c r="A14" s="152">
        <v>4</v>
      </c>
      <c r="B14" s="159" t="s">
        <v>125</v>
      </c>
      <c r="C14" s="190" t="s">
        <v>126</v>
      </c>
      <c r="D14" s="161" t="s">
        <v>127</v>
      </c>
      <c r="E14" s="166">
        <v>2.1</v>
      </c>
      <c r="F14" s="169">
        <f>H14+J14</f>
        <v>0</v>
      </c>
      <c r="G14" s="170">
        <f>ROUND(E14*F14,2)</f>
        <v>0</v>
      </c>
      <c r="H14" s="170"/>
      <c r="I14" s="170">
        <f>ROUND(E14*H14,2)</f>
        <v>0</v>
      </c>
      <c r="J14" s="170"/>
      <c r="K14" s="170">
        <f>ROUND(E14*J14,2)</f>
        <v>0</v>
      </c>
      <c r="L14" s="170">
        <v>21</v>
      </c>
      <c r="M14" s="170">
        <f>G14*(1+L14/100)</f>
        <v>0</v>
      </c>
      <c r="N14" s="161">
        <v>0</v>
      </c>
      <c r="O14" s="161">
        <f>ROUND(E14*N14,5)</f>
        <v>0</v>
      </c>
      <c r="P14" s="161">
        <v>0</v>
      </c>
      <c r="Q14" s="161">
        <f>ROUND(E14*P14,5)</f>
        <v>0</v>
      </c>
      <c r="R14" s="161"/>
      <c r="S14" s="161"/>
      <c r="T14" s="162">
        <v>0.03</v>
      </c>
      <c r="U14" s="161">
        <f>ROUND(E14*T14,2)</f>
        <v>0.06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117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x14ac:dyDescent="0.25">
      <c r="A15" s="153" t="s">
        <v>112</v>
      </c>
      <c r="B15" s="160" t="s">
        <v>61</v>
      </c>
      <c r="C15" s="192" t="s">
        <v>62</v>
      </c>
      <c r="D15" s="164"/>
      <c r="E15" s="168"/>
      <c r="F15" s="171"/>
      <c r="G15" s="171">
        <f>SUMIF(AE16:AE24,"&lt;&gt;NOR",G16:G24)</f>
        <v>0</v>
      </c>
      <c r="H15" s="171"/>
      <c r="I15" s="171">
        <f>SUM(I16:I24)</f>
        <v>0</v>
      </c>
      <c r="J15" s="171"/>
      <c r="K15" s="171">
        <f>SUM(K16:K24)</f>
        <v>0</v>
      </c>
      <c r="L15" s="171"/>
      <c r="M15" s="171">
        <f>SUM(M16:M24)</f>
        <v>0</v>
      </c>
      <c r="N15" s="164"/>
      <c r="O15" s="164">
        <f>SUM(O16:O24)</f>
        <v>1.5868100000000001</v>
      </c>
      <c r="P15" s="164"/>
      <c r="Q15" s="164">
        <f>SUM(Q16:Q24)</f>
        <v>0</v>
      </c>
      <c r="R15" s="164"/>
      <c r="S15" s="164"/>
      <c r="T15" s="165"/>
      <c r="U15" s="164">
        <f>SUM(U16:U24)</f>
        <v>1.0599999999999998</v>
      </c>
      <c r="AE15" t="s">
        <v>113</v>
      </c>
    </row>
    <row r="16" spans="1:60" outlineLevel="1" x14ac:dyDescent="0.25">
      <c r="A16" s="152">
        <v>5</v>
      </c>
      <c r="B16" s="159" t="s">
        <v>128</v>
      </c>
      <c r="C16" s="190" t="s">
        <v>129</v>
      </c>
      <c r="D16" s="161" t="s">
        <v>116</v>
      </c>
      <c r="E16" s="166">
        <v>0.05</v>
      </c>
      <c r="F16" s="169">
        <f>H16+J16</f>
        <v>0</v>
      </c>
      <c r="G16" s="170">
        <f>ROUND(E16*F16,2)</f>
        <v>0</v>
      </c>
      <c r="H16" s="170"/>
      <c r="I16" s="170">
        <f>ROUND(E16*H16,2)</f>
        <v>0</v>
      </c>
      <c r="J16" s="170"/>
      <c r="K16" s="170">
        <f>ROUND(E16*J16,2)</f>
        <v>0</v>
      </c>
      <c r="L16" s="170">
        <v>21</v>
      </c>
      <c r="M16" s="170">
        <f>G16*(1+L16/100)</f>
        <v>0</v>
      </c>
      <c r="N16" s="161">
        <v>2.5251399999999999</v>
      </c>
      <c r="O16" s="161">
        <f>ROUND(E16*N16,5)</f>
        <v>0.12626000000000001</v>
      </c>
      <c r="P16" s="161">
        <v>0</v>
      </c>
      <c r="Q16" s="161">
        <f>ROUND(E16*P16,5)</f>
        <v>0</v>
      </c>
      <c r="R16" s="161"/>
      <c r="S16" s="161"/>
      <c r="T16" s="162">
        <v>1.17</v>
      </c>
      <c r="U16" s="161">
        <f>ROUND(E16*T16,2)</f>
        <v>0.06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117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/>
      <c r="B17" s="159"/>
      <c r="C17" s="191" t="s">
        <v>130</v>
      </c>
      <c r="D17" s="163"/>
      <c r="E17" s="167">
        <v>0.05</v>
      </c>
      <c r="F17" s="170"/>
      <c r="G17" s="170"/>
      <c r="H17" s="170"/>
      <c r="I17" s="170"/>
      <c r="J17" s="170"/>
      <c r="K17" s="170"/>
      <c r="L17" s="170"/>
      <c r="M17" s="170"/>
      <c r="N17" s="161"/>
      <c r="O17" s="161"/>
      <c r="P17" s="161"/>
      <c r="Q17" s="161"/>
      <c r="R17" s="161"/>
      <c r="S17" s="161"/>
      <c r="T17" s="162"/>
      <c r="U17" s="161"/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119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0" outlineLevel="1" x14ac:dyDescent="0.25">
      <c r="A18" s="152">
        <v>6</v>
      </c>
      <c r="B18" s="159" t="s">
        <v>131</v>
      </c>
      <c r="C18" s="190" t="s">
        <v>132</v>
      </c>
      <c r="D18" s="161" t="s">
        <v>127</v>
      </c>
      <c r="E18" s="166">
        <v>0.6</v>
      </c>
      <c r="F18" s="169">
        <f>H18+J18</f>
        <v>0</v>
      </c>
      <c r="G18" s="170">
        <f>ROUND(E18*F18,2)</f>
        <v>0</v>
      </c>
      <c r="H18" s="170"/>
      <c r="I18" s="170">
        <f>ROUND(E18*H18,2)</f>
        <v>0</v>
      </c>
      <c r="J18" s="170"/>
      <c r="K18" s="170">
        <f>ROUND(E18*J18,2)</f>
        <v>0</v>
      </c>
      <c r="L18" s="170">
        <v>21</v>
      </c>
      <c r="M18" s="170">
        <f>G18*(1+L18/100)</f>
        <v>0</v>
      </c>
      <c r="N18" s="161">
        <v>0.74</v>
      </c>
      <c r="O18" s="161">
        <f>ROUND(E18*N18,5)</f>
        <v>0.44400000000000001</v>
      </c>
      <c r="P18" s="161">
        <v>0</v>
      </c>
      <c r="Q18" s="161">
        <f>ROUND(E18*P18,5)</f>
        <v>0</v>
      </c>
      <c r="R18" s="161"/>
      <c r="S18" s="161"/>
      <c r="T18" s="162">
        <v>1.1000000000000001</v>
      </c>
      <c r="U18" s="161">
        <f>ROUND(E18*T18,2)</f>
        <v>0.66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117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2"/>
      <c r="B19" s="159"/>
      <c r="C19" s="191" t="s">
        <v>133</v>
      </c>
      <c r="D19" s="163"/>
      <c r="E19" s="167">
        <v>0.6</v>
      </c>
      <c r="F19" s="170"/>
      <c r="G19" s="170"/>
      <c r="H19" s="170"/>
      <c r="I19" s="170"/>
      <c r="J19" s="170"/>
      <c r="K19" s="170"/>
      <c r="L19" s="170"/>
      <c r="M19" s="170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119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>
        <v>7</v>
      </c>
      <c r="B20" s="159" t="s">
        <v>134</v>
      </c>
      <c r="C20" s="190" t="s">
        <v>135</v>
      </c>
      <c r="D20" s="161" t="s">
        <v>116</v>
      </c>
      <c r="E20" s="166">
        <v>0.4</v>
      </c>
      <c r="F20" s="169">
        <f>H20+J20</f>
        <v>0</v>
      </c>
      <c r="G20" s="170">
        <f>ROUND(E20*F20,2)</f>
        <v>0</v>
      </c>
      <c r="H20" s="170"/>
      <c r="I20" s="170">
        <f>ROUND(E20*H20,2)</f>
        <v>0</v>
      </c>
      <c r="J20" s="170"/>
      <c r="K20" s="170">
        <f>ROUND(E20*J20,2)</f>
        <v>0</v>
      </c>
      <c r="L20" s="170">
        <v>21</v>
      </c>
      <c r="M20" s="170">
        <f>G20*(1+L20/100)</f>
        <v>0</v>
      </c>
      <c r="N20" s="161">
        <v>2.5249999999999999</v>
      </c>
      <c r="O20" s="161">
        <f>ROUND(E20*N20,5)</f>
        <v>1.01</v>
      </c>
      <c r="P20" s="161">
        <v>0</v>
      </c>
      <c r="Q20" s="161">
        <f>ROUND(E20*P20,5)</f>
        <v>0</v>
      </c>
      <c r="R20" s="161"/>
      <c r="S20" s="161"/>
      <c r="T20" s="162">
        <v>0.47699999999999998</v>
      </c>
      <c r="U20" s="161">
        <f>ROUND(E20*T20,2)</f>
        <v>0.19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117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52"/>
      <c r="B21" s="159"/>
      <c r="C21" s="191" t="s">
        <v>136</v>
      </c>
      <c r="D21" s="163"/>
      <c r="E21" s="167">
        <v>0.4</v>
      </c>
      <c r="F21" s="170"/>
      <c r="G21" s="170"/>
      <c r="H21" s="170"/>
      <c r="I21" s="170"/>
      <c r="J21" s="170"/>
      <c r="K21" s="170"/>
      <c r="L21" s="170"/>
      <c r="M21" s="170"/>
      <c r="N21" s="161"/>
      <c r="O21" s="161"/>
      <c r="P21" s="161"/>
      <c r="Q21" s="161"/>
      <c r="R21" s="161"/>
      <c r="S21" s="161"/>
      <c r="T21" s="162"/>
      <c r="U21" s="161"/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119</v>
      </c>
      <c r="AF21" s="151">
        <v>0</v>
      </c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0" outlineLevel="1" x14ac:dyDescent="0.25">
      <c r="A22" s="152">
        <v>8</v>
      </c>
      <c r="B22" s="159" t="s">
        <v>137</v>
      </c>
      <c r="C22" s="190" t="s">
        <v>138</v>
      </c>
      <c r="D22" s="161" t="s">
        <v>139</v>
      </c>
      <c r="E22" s="166">
        <v>6.4168000000000003E-3</v>
      </c>
      <c r="F22" s="169">
        <f>H22+J22</f>
        <v>0</v>
      </c>
      <c r="G22" s="170">
        <f>ROUND(E22*F22,2)</f>
        <v>0</v>
      </c>
      <c r="H22" s="170"/>
      <c r="I22" s="170">
        <f>ROUND(E22*H22,2)</f>
        <v>0</v>
      </c>
      <c r="J22" s="170"/>
      <c r="K22" s="170">
        <f>ROUND(E22*J22,2)</f>
        <v>0</v>
      </c>
      <c r="L22" s="170">
        <v>21</v>
      </c>
      <c r="M22" s="170">
        <f>G22*(1+L22/100)</f>
        <v>0</v>
      </c>
      <c r="N22" s="161">
        <v>1.0211600000000001</v>
      </c>
      <c r="O22" s="161">
        <f>ROUND(E22*N22,5)</f>
        <v>6.5500000000000003E-3</v>
      </c>
      <c r="P22" s="161">
        <v>0</v>
      </c>
      <c r="Q22" s="161">
        <f>ROUND(E22*P22,5)</f>
        <v>0</v>
      </c>
      <c r="R22" s="161"/>
      <c r="S22" s="161"/>
      <c r="T22" s="162">
        <v>23.530999999999999</v>
      </c>
      <c r="U22" s="161">
        <f>ROUND(E22*T22,2)</f>
        <v>0.15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117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52"/>
      <c r="B23" s="159"/>
      <c r="C23" s="264" t="s">
        <v>140</v>
      </c>
      <c r="D23" s="265"/>
      <c r="E23" s="266"/>
      <c r="F23" s="267"/>
      <c r="G23" s="268"/>
      <c r="H23" s="170"/>
      <c r="I23" s="170"/>
      <c r="J23" s="170"/>
      <c r="K23" s="170"/>
      <c r="L23" s="170"/>
      <c r="M23" s="170"/>
      <c r="N23" s="161"/>
      <c r="O23" s="161"/>
      <c r="P23" s="161"/>
      <c r="Q23" s="161"/>
      <c r="R23" s="161"/>
      <c r="S23" s="161"/>
      <c r="T23" s="162"/>
      <c r="U23" s="161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141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4" t="str">
        <f>C23</f>
        <v>výztuž bednících tvárnic</v>
      </c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52"/>
      <c r="B24" s="159"/>
      <c r="C24" s="191" t="s">
        <v>142</v>
      </c>
      <c r="D24" s="163"/>
      <c r="E24" s="167">
        <v>6.4168000000000003E-3</v>
      </c>
      <c r="F24" s="170"/>
      <c r="G24" s="170"/>
      <c r="H24" s="170"/>
      <c r="I24" s="170"/>
      <c r="J24" s="170"/>
      <c r="K24" s="170"/>
      <c r="L24" s="170"/>
      <c r="M24" s="170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119</v>
      </c>
      <c r="AF24" s="151">
        <v>0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5">
      <c r="A25" s="153" t="s">
        <v>112</v>
      </c>
      <c r="B25" s="160" t="s">
        <v>63</v>
      </c>
      <c r="C25" s="192" t="s">
        <v>64</v>
      </c>
      <c r="D25" s="164"/>
      <c r="E25" s="168"/>
      <c r="F25" s="171"/>
      <c r="G25" s="171">
        <f>SUMIF(AE26:AE31,"&lt;&gt;NOR",G26:G31)</f>
        <v>0</v>
      </c>
      <c r="H25" s="171"/>
      <c r="I25" s="171">
        <f>SUM(I26:I31)</f>
        <v>0</v>
      </c>
      <c r="J25" s="171"/>
      <c r="K25" s="171">
        <f>SUM(K26:K31)</f>
        <v>0</v>
      </c>
      <c r="L25" s="171"/>
      <c r="M25" s="171">
        <f>SUM(M26:M31)</f>
        <v>0</v>
      </c>
      <c r="N25" s="164"/>
      <c r="O25" s="164">
        <f>SUM(O26:O31)</f>
        <v>5.4398899999999992</v>
      </c>
      <c r="P25" s="164"/>
      <c r="Q25" s="164">
        <f>SUM(Q26:Q31)</f>
        <v>0</v>
      </c>
      <c r="R25" s="164"/>
      <c r="S25" s="164"/>
      <c r="T25" s="165"/>
      <c r="U25" s="164">
        <f>SUM(U26:U31)</f>
        <v>3.92</v>
      </c>
      <c r="AE25" t="s">
        <v>113</v>
      </c>
    </row>
    <row r="26" spans="1:60" ht="20" outlineLevel="1" x14ac:dyDescent="0.25">
      <c r="A26" s="152">
        <v>9</v>
      </c>
      <c r="B26" s="159" t="s">
        <v>143</v>
      </c>
      <c r="C26" s="190" t="s">
        <v>144</v>
      </c>
      <c r="D26" s="161" t="s">
        <v>127</v>
      </c>
      <c r="E26" s="166">
        <v>8.1</v>
      </c>
      <c r="F26" s="169">
        <f>H26+J26</f>
        <v>0</v>
      </c>
      <c r="G26" s="170">
        <f>ROUND(E26*F26,2)</f>
        <v>0</v>
      </c>
      <c r="H26" s="170"/>
      <c r="I26" s="170">
        <f>ROUND(E26*H26,2)</f>
        <v>0</v>
      </c>
      <c r="J26" s="170"/>
      <c r="K26" s="170">
        <f>ROUND(E26*J26,2)</f>
        <v>0</v>
      </c>
      <c r="L26" s="170">
        <v>21</v>
      </c>
      <c r="M26" s="170">
        <f>G26*(1+L26/100)</f>
        <v>0</v>
      </c>
      <c r="N26" s="161">
        <v>7.3899999999999993E-2</v>
      </c>
      <c r="O26" s="161">
        <f>ROUND(E26*N26,5)</f>
        <v>0.59858999999999996</v>
      </c>
      <c r="P26" s="161">
        <v>0</v>
      </c>
      <c r="Q26" s="161">
        <f>ROUND(E26*P26,5)</f>
        <v>0</v>
      </c>
      <c r="R26" s="161"/>
      <c r="S26" s="161"/>
      <c r="T26" s="162">
        <v>0.45200000000000001</v>
      </c>
      <c r="U26" s="161">
        <f>ROUND(E26*T26,2)</f>
        <v>3.66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117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ht="20" outlineLevel="1" x14ac:dyDescent="0.25">
      <c r="A27" s="152">
        <v>10</v>
      </c>
      <c r="B27" s="159" t="s">
        <v>145</v>
      </c>
      <c r="C27" s="190" t="s">
        <v>146</v>
      </c>
      <c r="D27" s="161" t="s">
        <v>127</v>
      </c>
      <c r="E27" s="166">
        <v>8.1</v>
      </c>
      <c r="F27" s="169">
        <f>H27+J27</f>
        <v>0</v>
      </c>
      <c r="G27" s="170">
        <f>ROUND(E27*F27,2)</f>
        <v>0</v>
      </c>
      <c r="H27" s="170"/>
      <c r="I27" s="170">
        <f>ROUND(E27*H27,2)</f>
        <v>0</v>
      </c>
      <c r="J27" s="170"/>
      <c r="K27" s="170">
        <f>ROUND(E27*J27,2)</f>
        <v>0</v>
      </c>
      <c r="L27" s="170">
        <v>21</v>
      </c>
      <c r="M27" s="170">
        <f>G27*(1+L27/100)</f>
        <v>0</v>
      </c>
      <c r="N27" s="161">
        <v>0.378</v>
      </c>
      <c r="O27" s="161">
        <f>ROUND(E27*N27,5)</f>
        <v>3.0617999999999999</v>
      </c>
      <c r="P27" s="161">
        <v>0</v>
      </c>
      <c r="Q27" s="161">
        <f>ROUND(E27*P27,5)</f>
        <v>0</v>
      </c>
      <c r="R27" s="161"/>
      <c r="S27" s="161"/>
      <c r="T27" s="162">
        <v>2.5999999999999999E-2</v>
      </c>
      <c r="U27" s="161">
        <f>ROUND(E27*T27,2)</f>
        <v>0.21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117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2">
        <v>11</v>
      </c>
      <c r="B28" s="159" t="s">
        <v>147</v>
      </c>
      <c r="C28" s="190" t="s">
        <v>148</v>
      </c>
      <c r="D28" s="161" t="s">
        <v>127</v>
      </c>
      <c r="E28" s="166">
        <v>2.1</v>
      </c>
      <c r="F28" s="169">
        <f>H28+J28</f>
        <v>0</v>
      </c>
      <c r="G28" s="170">
        <f>ROUND(E28*F28,2)</f>
        <v>0</v>
      </c>
      <c r="H28" s="170"/>
      <c r="I28" s="170">
        <f>ROUND(E28*H28,2)</f>
        <v>0</v>
      </c>
      <c r="J28" s="170"/>
      <c r="K28" s="170">
        <f>ROUND(E28*J28,2)</f>
        <v>0</v>
      </c>
      <c r="L28" s="170">
        <v>21</v>
      </c>
      <c r="M28" s="170">
        <f>G28*(1+L28/100)</f>
        <v>0</v>
      </c>
      <c r="N28" s="161">
        <v>0.32250000000000001</v>
      </c>
      <c r="O28" s="161">
        <f>ROUND(E28*N28,5)</f>
        <v>0.67725000000000002</v>
      </c>
      <c r="P28" s="161">
        <v>0</v>
      </c>
      <c r="Q28" s="161">
        <f>ROUND(E28*P28,5)</f>
        <v>0</v>
      </c>
      <c r="R28" s="161"/>
      <c r="S28" s="161"/>
      <c r="T28" s="162">
        <v>2.5999999999999999E-2</v>
      </c>
      <c r="U28" s="161">
        <f>ROUND(E28*T28,2)</f>
        <v>0.05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117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/>
      <c r="B29" s="159"/>
      <c r="C29" s="264" t="s">
        <v>149</v>
      </c>
      <c r="D29" s="265"/>
      <c r="E29" s="266"/>
      <c r="F29" s="267"/>
      <c r="G29" s="268"/>
      <c r="H29" s="170"/>
      <c r="I29" s="170"/>
      <c r="J29" s="170"/>
      <c r="K29" s="170"/>
      <c r="L29" s="170"/>
      <c r="M29" s="170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141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4" t="str">
        <f>C29</f>
        <v>Podlaha na terénu, pod objektem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>
        <v>12</v>
      </c>
      <c r="B30" s="159" t="s">
        <v>150</v>
      </c>
      <c r="C30" s="190" t="s">
        <v>151</v>
      </c>
      <c r="D30" s="161" t="s">
        <v>127</v>
      </c>
      <c r="E30" s="166">
        <v>8.5050000000000008</v>
      </c>
      <c r="F30" s="169">
        <f>H30+J30</f>
        <v>0</v>
      </c>
      <c r="G30" s="170">
        <f>ROUND(E30*F30,2)</f>
        <v>0</v>
      </c>
      <c r="H30" s="170"/>
      <c r="I30" s="170">
        <f>ROUND(E30*H30,2)</f>
        <v>0</v>
      </c>
      <c r="J30" s="170"/>
      <c r="K30" s="170">
        <f>ROUND(E30*J30,2)</f>
        <v>0</v>
      </c>
      <c r="L30" s="170">
        <v>21</v>
      </c>
      <c r="M30" s="170">
        <f>G30*(1+L30/100)</f>
        <v>0</v>
      </c>
      <c r="N30" s="161">
        <v>0.12959999999999999</v>
      </c>
      <c r="O30" s="161">
        <f>ROUND(E30*N30,5)</f>
        <v>1.10225</v>
      </c>
      <c r="P30" s="161">
        <v>0</v>
      </c>
      <c r="Q30" s="161">
        <f>ROUND(E30*P30,5)</f>
        <v>0</v>
      </c>
      <c r="R30" s="161"/>
      <c r="S30" s="161"/>
      <c r="T30" s="162">
        <v>0</v>
      </c>
      <c r="U30" s="161">
        <f>ROUND(E30*T30,2)</f>
        <v>0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152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2"/>
      <c r="B31" s="159"/>
      <c r="C31" s="191" t="s">
        <v>153</v>
      </c>
      <c r="D31" s="163"/>
      <c r="E31" s="167">
        <v>8.5050000000000008</v>
      </c>
      <c r="F31" s="170"/>
      <c r="G31" s="170"/>
      <c r="H31" s="170"/>
      <c r="I31" s="170"/>
      <c r="J31" s="170"/>
      <c r="K31" s="170"/>
      <c r="L31" s="170"/>
      <c r="M31" s="170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119</v>
      </c>
      <c r="AF31" s="151">
        <v>0</v>
      </c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x14ac:dyDescent="0.25">
      <c r="A32" s="153" t="s">
        <v>112</v>
      </c>
      <c r="B32" s="160" t="s">
        <v>65</v>
      </c>
      <c r="C32" s="192" t="s">
        <v>66</v>
      </c>
      <c r="D32" s="164"/>
      <c r="E32" s="168"/>
      <c r="F32" s="171"/>
      <c r="G32" s="171">
        <f>SUMIF(AE33:AE33,"&lt;&gt;NOR",G33:G33)</f>
        <v>0</v>
      </c>
      <c r="H32" s="171"/>
      <c r="I32" s="171">
        <f>SUM(I33:I33)</f>
        <v>0</v>
      </c>
      <c r="J32" s="171"/>
      <c r="K32" s="171">
        <f>SUM(K33:K33)</f>
        <v>0</v>
      </c>
      <c r="L32" s="171"/>
      <c r="M32" s="171">
        <f>SUM(M33:M33)</f>
        <v>0</v>
      </c>
      <c r="N32" s="164"/>
      <c r="O32" s="164">
        <f>SUM(O33:O33)</f>
        <v>1.83338</v>
      </c>
      <c r="P32" s="164"/>
      <c r="Q32" s="164">
        <f>SUM(Q33:Q33)</f>
        <v>0</v>
      </c>
      <c r="R32" s="164"/>
      <c r="S32" s="164"/>
      <c r="T32" s="165"/>
      <c r="U32" s="164">
        <f>SUM(U33:U33)</f>
        <v>2.06</v>
      </c>
      <c r="AE32" t="s">
        <v>113</v>
      </c>
    </row>
    <row r="33" spans="1:60" ht="20" outlineLevel="1" x14ac:dyDescent="0.25">
      <c r="A33" s="152">
        <v>13</v>
      </c>
      <c r="B33" s="159" t="s">
        <v>154</v>
      </c>
      <c r="C33" s="190" t="s">
        <v>155</v>
      </c>
      <c r="D33" s="161" t="s">
        <v>156</v>
      </c>
      <c r="E33" s="166">
        <v>14.7</v>
      </c>
      <c r="F33" s="169">
        <f>H33+J33</f>
        <v>0</v>
      </c>
      <c r="G33" s="170">
        <f>ROUND(E33*F33,2)</f>
        <v>0</v>
      </c>
      <c r="H33" s="170"/>
      <c r="I33" s="170">
        <f>ROUND(E33*H33,2)</f>
        <v>0</v>
      </c>
      <c r="J33" s="170"/>
      <c r="K33" s="170">
        <f>ROUND(E33*J33,2)</f>
        <v>0</v>
      </c>
      <c r="L33" s="170">
        <v>21</v>
      </c>
      <c r="M33" s="170">
        <f>G33*(1+L33/100)</f>
        <v>0</v>
      </c>
      <c r="N33" s="161">
        <v>0.12472</v>
      </c>
      <c r="O33" s="161">
        <f>ROUND(E33*N33,5)</f>
        <v>1.83338</v>
      </c>
      <c r="P33" s="161">
        <v>0</v>
      </c>
      <c r="Q33" s="161">
        <f>ROUND(E33*P33,5)</f>
        <v>0</v>
      </c>
      <c r="R33" s="161"/>
      <c r="S33" s="161"/>
      <c r="T33" s="162">
        <v>0.14000000000000001</v>
      </c>
      <c r="U33" s="161">
        <f>ROUND(E33*T33,2)</f>
        <v>2.06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117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x14ac:dyDescent="0.25">
      <c r="A34" s="153" t="s">
        <v>112</v>
      </c>
      <c r="B34" s="160" t="s">
        <v>67</v>
      </c>
      <c r="C34" s="192" t="s">
        <v>68</v>
      </c>
      <c r="D34" s="164"/>
      <c r="E34" s="168"/>
      <c r="F34" s="171"/>
      <c r="G34" s="171">
        <f>SUMIF(AE35:AE38,"&lt;&gt;NOR",G35:G38)</f>
        <v>0</v>
      </c>
      <c r="H34" s="171"/>
      <c r="I34" s="171">
        <f>SUM(I35:I38)</f>
        <v>0</v>
      </c>
      <c r="J34" s="171"/>
      <c r="K34" s="171">
        <f>SUM(K35:K38)</f>
        <v>0</v>
      </c>
      <c r="L34" s="171"/>
      <c r="M34" s="171">
        <f>SUM(M35:M38)</f>
        <v>0</v>
      </c>
      <c r="N34" s="164"/>
      <c r="O34" s="164">
        <f>SUM(O35:O38)</f>
        <v>0</v>
      </c>
      <c r="P34" s="164"/>
      <c r="Q34" s="164">
        <f>SUM(Q35:Q38)</f>
        <v>3.29</v>
      </c>
      <c r="R34" s="164"/>
      <c r="S34" s="164"/>
      <c r="T34" s="165"/>
      <c r="U34" s="164">
        <f>SUM(U35:U38)</f>
        <v>13.459999999999999</v>
      </c>
      <c r="AE34" t="s">
        <v>113</v>
      </c>
    </row>
    <row r="35" spans="1:60" outlineLevel="1" x14ac:dyDescent="0.25">
      <c r="A35" s="152">
        <v>14</v>
      </c>
      <c r="B35" s="159" t="s">
        <v>157</v>
      </c>
      <c r="C35" s="190" t="s">
        <v>158</v>
      </c>
      <c r="D35" s="161" t="s">
        <v>116</v>
      </c>
      <c r="E35" s="166">
        <v>0.16</v>
      </c>
      <c r="F35" s="169">
        <f>H35+J35</f>
        <v>0</v>
      </c>
      <c r="G35" s="170">
        <f>ROUND(E35*F35,2)</f>
        <v>0</v>
      </c>
      <c r="H35" s="170"/>
      <c r="I35" s="170">
        <f>ROUND(E35*H35,2)</f>
        <v>0</v>
      </c>
      <c r="J35" s="170"/>
      <c r="K35" s="170">
        <f>ROUND(E35*J35,2)</f>
        <v>0</v>
      </c>
      <c r="L35" s="170">
        <v>21</v>
      </c>
      <c r="M35" s="170">
        <f>G35*(1+L35/100)</f>
        <v>0</v>
      </c>
      <c r="N35" s="161">
        <v>0</v>
      </c>
      <c r="O35" s="161">
        <f>ROUND(E35*N35,5)</f>
        <v>0</v>
      </c>
      <c r="P35" s="161">
        <v>2</v>
      </c>
      <c r="Q35" s="161">
        <f>ROUND(E35*P35,5)</f>
        <v>0.32</v>
      </c>
      <c r="R35" s="161"/>
      <c r="S35" s="161"/>
      <c r="T35" s="162">
        <v>6.4359999999999999</v>
      </c>
      <c r="U35" s="161">
        <f>ROUND(E35*T35,2)</f>
        <v>1.03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117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/>
      <c r="B36" s="159"/>
      <c r="C36" s="191" t="s">
        <v>159</v>
      </c>
      <c r="D36" s="163"/>
      <c r="E36" s="167">
        <v>0.16</v>
      </c>
      <c r="F36" s="170"/>
      <c r="G36" s="170"/>
      <c r="H36" s="170"/>
      <c r="I36" s="170"/>
      <c r="J36" s="170"/>
      <c r="K36" s="170"/>
      <c r="L36" s="170"/>
      <c r="M36" s="170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119</v>
      </c>
      <c r="AF36" s="151">
        <v>0</v>
      </c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0" outlineLevel="1" x14ac:dyDescent="0.25">
      <c r="A37" s="152">
        <v>15</v>
      </c>
      <c r="B37" s="159" t="s">
        <v>160</v>
      </c>
      <c r="C37" s="190" t="s">
        <v>161</v>
      </c>
      <c r="D37" s="161" t="s">
        <v>116</v>
      </c>
      <c r="E37" s="166">
        <v>1.35</v>
      </c>
      <c r="F37" s="169">
        <f>H37+J37</f>
        <v>0</v>
      </c>
      <c r="G37" s="170">
        <f>ROUND(E37*F37,2)</f>
        <v>0</v>
      </c>
      <c r="H37" s="170"/>
      <c r="I37" s="170">
        <f>ROUND(E37*H37,2)</f>
        <v>0</v>
      </c>
      <c r="J37" s="170"/>
      <c r="K37" s="170">
        <f>ROUND(E37*J37,2)</f>
        <v>0</v>
      </c>
      <c r="L37" s="170">
        <v>21</v>
      </c>
      <c r="M37" s="170">
        <f>G37*(1+L37/100)</f>
        <v>0</v>
      </c>
      <c r="N37" s="161">
        <v>0</v>
      </c>
      <c r="O37" s="161">
        <f>ROUND(E37*N37,5)</f>
        <v>0</v>
      </c>
      <c r="P37" s="161">
        <v>2.2000000000000002</v>
      </c>
      <c r="Q37" s="161">
        <f>ROUND(E37*P37,5)</f>
        <v>2.97</v>
      </c>
      <c r="R37" s="161"/>
      <c r="S37" s="161"/>
      <c r="T37" s="162">
        <v>9.2100000000000009</v>
      </c>
      <c r="U37" s="161">
        <f>ROUND(E37*T37,2)</f>
        <v>12.43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117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2"/>
      <c r="B38" s="159"/>
      <c r="C38" s="191" t="s">
        <v>118</v>
      </c>
      <c r="D38" s="163"/>
      <c r="E38" s="167">
        <v>1.35</v>
      </c>
      <c r="F38" s="170"/>
      <c r="G38" s="170"/>
      <c r="H38" s="170"/>
      <c r="I38" s="170"/>
      <c r="J38" s="170"/>
      <c r="K38" s="170"/>
      <c r="L38" s="170"/>
      <c r="M38" s="170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119</v>
      </c>
      <c r="AF38" s="151">
        <v>0</v>
      </c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5">
      <c r="A39" s="153" t="s">
        <v>112</v>
      </c>
      <c r="B39" s="160" t="s">
        <v>69</v>
      </c>
      <c r="C39" s="192" t="s">
        <v>70</v>
      </c>
      <c r="D39" s="164"/>
      <c r="E39" s="168"/>
      <c r="F39" s="171"/>
      <c r="G39" s="171">
        <f>SUMIF(AE40:AE46,"&lt;&gt;NOR",G40:G46)</f>
        <v>0</v>
      </c>
      <c r="H39" s="171"/>
      <c r="I39" s="171">
        <f>SUM(I40:I46)</f>
        <v>0</v>
      </c>
      <c r="J39" s="171"/>
      <c r="K39" s="171">
        <f>SUM(K40:K46)</f>
        <v>0</v>
      </c>
      <c r="L39" s="171"/>
      <c r="M39" s="171">
        <f>SUM(M40:M46)</f>
        <v>0</v>
      </c>
      <c r="N39" s="164"/>
      <c r="O39" s="164">
        <f>SUM(O40:O46)</f>
        <v>0</v>
      </c>
      <c r="P39" s="164"/>
      <c r="Q39" s="164">
        <f>SUM(Q40:Q46)</f>
        <v>0</v>
      </c>
      <c r="R39" s="164"/>
      <c r="S39" s="164"/>
      <c r="T39" s="165"/>
      <c r="U39" s="164">
        <f>SUM(U40:U46)</f>
        <v>11.29</v>
      </c>
      <c r="AE39" t="s">
        <v>113</v>
      </c>
    </row>
    <row r="40" spans="1:60" outlineLevel="1" x14ac:dyDescent="0.25">
      <c r="A40" s="152">
        <v>16</v>
      </c>
      <c r="B40" s="159" t="s">
        <v>162</v>
      </c>
      <c r="C40" s="190" t="s">
        <v>163</v>
      </c>
      <c r="D40" s="161" t="s">
        <v>139</v>
      </c>
      <c r="E40" s="166">
        <v>7.3486399999999996</v>
      </c>
      <c r="F40" s="169">
        <f>H40+J40</f>
        <v>0</v>
      </c>
      <c r="G40" s="170">
        <f>ROUND(E40*F40,2)</f>
        <v>0</v>
      </c>
      <c r="H40" s="170"/>
      <c r="I40" s="170">
        <f>ROUND(E40*H40,2)</f>
        <v>0</v>
      </c>
      <c r="J40" s="170"/>
      <c r="K40" s="170">
        <f>ROUND(E40*J40,2)</f>
        <v>0</v>
      </c>
      <c r="L40" s="170">
        <v>21</v>
      </c>
      <c r="M40" s="170">
        <f>G40*(1+L40/100)</f>
        <v>0</v>
      </c>
      <c r="N40" s="161">
        <v>0</v>
      </c>
      <c r="O40" s="161">
        <f>ROUND(E40*N40,5)</f>
        <v>0</v>
      </c>
      <c r="P40" s="161">
        <v>0</v>
      </c>
      <c r="Q40" s="161">
        <f>ROUND(E40*P40,5)</f>
        <v>0</v>
      </c>
      <c r="R40" s="161"/>
      <c r="S40" s="161"/>
      <c r="T40" s="162">
        <v>0.94199999999999995</v>
      </c>
      <c r="U40" s="161">
        <f>ROUND(E40*T40,2)</f>
        <v>6.92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117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52"/>
      <c r="B41" s="159"/>
      <c r="C41" s="191" t="s">
        <v>164</v>
      </c>
      <c r="D41" s="163"/>
      <c r="E41" s="167">
        <v>7.3486399999999996</v>
      </c>
      <c r="F41" s="170"/>
      <c r="G41" s="170"/>
      <c r="H41" s="170"/>
      <c r="I41" s="170"/>
      <c r="J41" s="170"/>
      <c r="K41" s="170"/>
      <c r="L41" s="170"/>
      <c r="M41" s="170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119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>
        <v>17</v>
      </c>
      <c r="B42" s="159" t="s">
        <v>165</v>
      </c>
      <c r="C42" s="190" t="s">
        <v>166</v>
      </c>
      <c r="D42" s="161" t="s">
        <v>139</v>
      </c>
      <c r="E42" s="166">
        <v>7.3486399999999996</v>
      </c>
      <c r="F42" s="169">
        <f>H42+J42</f>
        <v>0</v>
      </c>
      <c r="G42" s="170">
        <f>ROUND(E42*F42,2)</f>
        <v>0</v>
      </c>
      <c r="H42" s="170"/>
      <c r="I42" s="170">
        <f>ROUND(E42*H42,2)</f>
        <v>0</v>
      </c>
      <c r="J42" s="170"/>
      <c r="K42" s="170">
        <f>ROUND(E42*J42,2)</f>
        <v>0</v>
      </c>
      <c r="L42" s="170">
        <v>21</v>
      </c>
      <c r="M42" s="170">
        <f>G42*(1+L42/100)</f>
        <v>0</v>
      </c>
      <c r="N42" s="161">
        <v>0</v>
      </c>
      <c r="O42" s="161">
        <f>ROUND(E42*N42,5)</f>
        <v>0</v>
      </c>
      <c r="P42" s="161">
        <v>0</v>
      </c>
      <c r="Q42" s="161">
        <f>ROUND(E42*P42,5)</f>
        <v>0</v>
      </c>
      <c r="R42" s="161"/>
      <c r="S42" s="161"/>
      <c r="T42" s="162">
        <v>0.105</v>
      </c>
      <c r="U42" s="161">
        <f>ROUND(E42*T42,2)</f>
        <v>0.77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117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52">
        <v>18</v>
      </c>
      <c r="B43" s="159" t="s">
        <v>167</v>
      </c>
      <c r="C43" s="190" t="s">
        <v>168</v>
      </c>
      <c r="D43" s="161" t="s">
        <v>139</v>
      </c>
      <c r="E43" s="166">
        <v>7.3486399999999996</v>
      </c>
      <c r="F43" s="169">
        <f>H43+J43</f>
        <v>0</v>
      </c>
      <c r="G43" s="170">
        <f>ROUND(E43*F43,2)</f>
        <v>0</v>
      </c>
      <c r="H43" s="170"/>
      <c r="I43" s="170">
        <f>ROUND(E43*H43,2)</f>
        <v>0</v>
      </c>
      <c r="J43" s="170"/>
      <c r="K43" s="170">
        <f>ROUND(E43*J43,2)</f>
        <v>0</v>
      </c>
      <c r="L43" s="170">
        <v>21</v>
      </c>
      <c r="M43" s="170">
        <f>G43*(1+L43/100)</f>
        <v>0</v>
      </c>
      <c r="N43" s="161">
        <v>0</v>
      </c>
      <c r="O43" s="161">
        <f>ROUND(E43*N43,5)</f>
        <v>0</v>
      </c>
      <c r="P43" s="161">
        <v>0</v>
      </c>
      <c r="Q43" s="161">
        <f>ROUND(E43*P43,5)</f>
        <v>0</v>
      </c>
      <c r="R43" s="161"/>
      <c r="S43" s="161"/>
      <c r="T43" s="162">
        <v>0.49</v>
      </c>
      <c r="U43" s="161">
        <f>ROUND(E43*T43,2)</f>
        <v>3.6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117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>
        <v>19</v>
      </c>
      <c r="B44" s="159" t="s">
        <v>169</v>
      </c>
      <c r="C44" s="190" t="s">
        <v>170</v>
      </c>
      <c r="D44" s="161" t="s">
        <v>139</v>
      </c>
      <c r="E44" s="166">
        <v>7.3486399999999996</v>
      </c>
      <c r="F44" s="169">
        <f>H44+J44</f>
        <v>0</v>
      </c>
      <c r="G44" s="170">
        <f>ROUND(E44*F44,2)</f>
        <v>0</v>
      </c>
      <c r="H44" s="170"/>
      <c r="I44" s="170">
        <f>ROUND(E44*H44,2)</f>
        <v>0</v>
      </c>
      <c r="J44" s="170"/>
      <c r="K44" s="170">
        <f>ROUND(E44*J44,2)</f>
        <v>0</v>
      </c>
      <c r="L44" s="170">
        <v>21</v>
      </c>
      <c r="M44" s="170">
        <f>G44*(1+L44/100)</f>
        <v>0</v>
      </c>
      <c r="N44" s="161">
        <v>0</v>
      </c>
      <c r="O44" s="161">
        <f>ROUND(E44*N44,5)</f>
        <v>0</v>
      </c>
      <c r="P44" s="161">
        <v>0</v>
      </c>
      <c r="Q44" s="161">
        <f>ROUND(E44*P44,5)</f>
        <v>0</v>
      </c>
      <c r="R44" s="161"/>
      <c r="S44" s="161"/>
      <c r="T44" s="162">
        <v>0</v>
      </c>
      <c r="U44" s="161">
        <f>ROUND(E44*T44,2)</f>
        <v>0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117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0" outlineLevel="1" x14ac:dyDescent="0.25">
      <c r="A45" s="152">
        <v>20</v>
      </c>
      <c r="B45" s="159" t="s">
        <v>171</v>
      </c>
      <c r="C45" s="190" t="s">
        <v>172</v>
      </c>
      <c r="D45" s="161" t="s">
        <v>139</v>
      </c>
      <c r="E45" s="166">
        <v>7.1016399999999997</v>
      </c>
      <c r="F45" s="169">
        <f>H45+J45</f>
        <v>0</v>
      </c>
      <c r="G45" s="170">
        <f>ROUND(E45*F45,2)</f>
        <v>0</v>
      </c>
      <c r="H45" s="170"/>
      <c r="I45" s="170">
        <f>ROUND(E45*H45,2)</f>
        <v>0</v>
      </c>
      <c r="J45" s="170"/>
      <c r="K45" s="170">
        <f>ROUND(E45*J45,2)</f>
        <v>0</v>
      </c>
      <c r="L45" s="170">
        <v>21</v>
      </c>
      <c r="M45" s="170">
        <f>G45*(1+L45/100)</f>
        <v>0</v>
      </c>
      <c r="N45" s="161">
        <v>0</v>
      </c>
      <c r="O45" s="161">
        <f>ROUND(E45*N45,5)</f>
        <v>0</v>
      </c>
      <c r="P45" s="161">
        <v>0</v>
      </c>
      <c r="Q45" s="161">
        <f>ROUND(E45*P45,5)</f>
        <v>0</v>
      </c>
      <c r="R45" s="161"/>
      <c r="S45" s="161"/>
      <c r="T45" s="162">
        <v>0</v>
      </c>
      <c r="U45" s="161">
        <f>ROUND(E45*T45,2)</f>
        <v>0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117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5">
      <c r="A46" s="152">
        <v>21</v>
      </c>
      <c r="B46" s="159" t="s">
        <v>173</v>
      </c>
      <c r="C46" s="190" t="s">
        <v>174</v>
      </c>
      <c r="D46" s="161" t="s">
        <v>139</v>
      </c>
      <c r="E46" s="166">
        <v>0.247</v>
      </c>
      <c r="F46" s="169">
        <f>H46+J46</f>
        <v>0</v>
      </c>
      <c r="G46" s="170">
        <f>ROUND(E46*F46,2)</f>
        <v>0</v>
      </c>
      <c r="H46" s="170"/>
      <c r="I46" s="170">
        <f>ROUND(E46*H46,2)</f>
        <v>0</v>
      </c>
      <c r="J46" s="170"/>
      <c r="K46" s="170">
        <f>ROUND(E46*J46,2)</f>
        <v>0</v>
      </c>
      <c r="L46" s="170">
        <v>21</v>
      </c>
      <c r="M46" s="170">
        <f>G46*(1+L46/100)</f>
        <v>0</v>
      </c>
      <c r="N46" s="161">
        <v>0</v>
      </c>
      <c r="O46" s="161">
        <f>ROUND(E46*N46,5)</f>
        <v>0</v>
      </c>
      <c r="P46" s="161">
        <v>0</v>
      </c>
      <c r="Q46" s="161">
        <f>ROUND(E46*P46,5)</f>
        <v>0</v>
      </c>
      <c r="R46" s="161"/>
      <c r="S46" s="161"/>
      <c r="T46" s="162">
        <v>0</v>
      </c>
      <c r="U46" s="161">
        <f>ROUND(E46*T46,2)</f>
        <v>0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117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x14ac:dyDescent="0.25">
      <c r="A47" s="153" t="s">
        <v>112</v>
      </c>
      <c r="B47" s="160" t="s">
        <v>71</v>
      </c>
      <c r="C47" s="192" t="s">
        <v>72</v>
      </c>
      <c r="D47" s="164"/>
      <c r="E47" s="168"/>
      <c r="F47" s="171"/>
      <c r="G47" s="171">
        <f>SUMIF(AE48:AE49,"&lt;&gt;NOR",G48:G49)</f>
        <v>0</v>
      </c>
      <c r="H47" s="171"/>
      <c r="I47" s="171">
        <f>SUM(I48:I49)</f>
        <v>0</v>
      </c>
      <c r="J47" s="171"/>
      <c r="K47" s="171">
        <f>SUM(K48:K49)</f>
        <v>0</v>
      </c>
      <c r="L47" s="171"/>
      <c r="M47" s="171">
        <f>SUM(M48:M49)</f>
        <v>0</v>
      </c>
      <c r="N47" s="164"/>
      <c r="O47" s="164">
        <f>SUM(O48:O49)</f>
        <v>0</v>
      </c>
      <c r="P47" s="164"/>
      <c r="Q47" s="164">
        <f>SUM(Q48:Q49)</f>
        <v>0</v>
      </c>
      <c r="R47" s="164"/>
      <c r="S47" s="164"/>
      <c r="T47" s="165"/>
      <c r="U47" s="164">
        <f>SUM(U48:U49)</f>
        <v>0.86</v>
      </c>
      <c r="AE47" t="s">
        <v>113</v>
      </c>
    </row>
    <row r="48" spans="1:60" outlineLevel="1" x14ac:dyDescent="0.25">
      <c r="A48" s="152">
        <v>22</v>
      </c>
      <c r="B48" s="159" t="s">
        <v>175</v>
      </c>
      <c r="C48" s="190" t="s">
        <v>176</v>
      </c>
      <c r="D48" s="161" t="s">
        <v>139</v>
      </c>
      <c r="E48" s="166">
        <v>8.86008</v>
      </c>
      <c r="F48" s="169">
        <f>H48+J48</f>
        <v>0</v>
      </c>
      <c r="G48" s="170">
        <f>ROUND(E48*F48,2)</f>
        <v>0</v>
      </c>
      <c r="H48" s="170"/>
      <c r="I48" s="170">
        <f>ROUND(E48*H48,2)</f>
        <v>0</v>
      </c>
      <c r="J48" s="170"/>
      <c r="K48" s="170">
        <f>ROUND(E48*J48,2)</f>
        <v>0</v>
      </c>
      <c r="L48" s="170">
        <v>21</v>
      </c>
      <c r="M48" s="170">
        <f>G48*(1+L48/100)</f>
        <v>0</v>
      </c>
      <c r="N48" s="161">
        <v>0</v>
      </c>
      <c r="O48" s="161">
        <f>ROUND(E48*N48,5)</f>
        <v>0</v>
      </c>
      <c r="P48" s="161">
        <v>0</v>
      </c>
      <c r="Q48" s="161">
        <f>ROUND(E48*P48,5)</f>
        <v>0</v>
      </c>
      <c r="R48" s="161"/>
      <c r="S48" s="161"/>
      <c r="T48" s="162">
        <v>9.7000000000000003E-2</v>
      </c>
      <c r="U48" s="161">
        <f>ROUND(E48*T48,2)</f>
        <v>0.86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117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5">
      <c r="A49" s="152"/>
      <c r="B49" s="159"/>
      <c r="C49" s="191" t="s">
        <v>177</v>
      </c>
      <c r="D49" s="163"/>
      <c r="E49" s="167">
        <v>8.86008</v>
      </c>
      <c r="F49" s="170"/>
      <c r="G49" s="170"/>
      <c r="H49" s="170"/>
      <c r="I49" s="170"/>
      <c r="J49" s="170"/>
      <c r="K49" s="170"/>
      <c r="L49" s="170"/>
      <c r="M49" s="170"/>
      <c r="N49" s="161"/>
      <c r="O49" s="161"/>
      <c r="P49" s="161"/>
      <c r="Q49" s="161"/>
      <c r="R49" s="161"/>
      <c r="S49" s="161"/>
      <c r="T49" s="162"/>
      <c r="U49" s="161"/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119</v>
      </c>
      <c r="AF49" s="151">
        <v>0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x14ac:dyDescent="0.25">
      <c r="A50" s="153" t="s">
        <v>112</v>
      </c>
      <c r="B50" s="160" t="s">
        <v>73</v>
      </c>
      <c r="C50" s="192" t="s">
        <v>74</v>
      </c>
      <c r="D50" s="164"/>
      <c r="E50" s="168"/>
      <c r="F50" s="171"/>
      <c r="G50" s="171">
        <f>SUMIF(AE51:AE56,"&lt;&gt;NOR",G51:G56)</f>
        <v>0</v>
      </c>
      <c r="H50" s="171"/>
      <c r="I50" s="171">
        <f>SUM(I51:I56)</f>
        <v>0</v>
      </c>
      <c r="J50" s="171"/>
      <c r="K50" s="171">
        <f>SUM(K51:K56)</f>
        <v>0</v>
      </c>
      <c r="L50" s="171"/>
      <c r="M50" s="171">
        <f>SUM(M51:M56)</f>
        <v>0</v>
      </c>
      <c r="N50" s="164"/>
      <c r="O50" s="164">
        <f>SUM(O51:O56)</f>
        <v>0.22861999999999999</v>
      </c>
      <c r="P50" s="164"/>
      <c r="Q50" s="164">
        <f>SUM(Q51:Q56)</f>
        <v>0</v>
      </c>
      <c r="R50" s="164"/>
      <c r="S50" s="164"/>
      <c r="T50" s="165"/>
      <c r="U50" s="164">
        <f>SUM(U51:U56)</f>
        <v>4.2699999999999996</v>
      </c>
      <c r="AE50" t="s">
        <v>113</v>
      </c>
    </row>
    <row r="51" spans="1:60" outlineLevel="1" x14ac:dyDescent="0.25">
      <c r="A51" s="152">
        <v>23</v>
      </c>
      <c r="B51" s="159" t="s">
        <v>178</v>
      </c>
      <c r="C51" s="190" t="s">
        <v>179</v>
      </c>
      <c r="D51" s="161" t="s">
        <v>127</v>
      </c>
      <c r="E51" s="166">
        <v>13.2</v>
      </c>
      <c r="F51" s="169">
        <f>H51+J51</f>
        <v>0</v>
      </c>
      <c r="G51" s="170">
        <f>ROUND(E51*F51,2)</f>
        <v>0</v>
      </c>
      <c r="H51" s="170"/>
      <c r="I51" s="170">
        <f>ROUND(E51*H51,2)</f>
        <v>0</v>
      </c>
      <c r="J51" s="170"/>
      <c r="K51" s="170">
        <f>ROUND(E51*J51,2)</f>
        <v>0</v>
      </c>
      <c r="L51" s="170">
        <v>21</v>
      </c>
      <c r="M51" s="170">
        <f>G51*(1+L51/100)</f>
        <v>0</v>
      </c>
      <c r="N51" s="161">
        <v>1.6000000000000001E-4</v>
      </c>
      <c r="O51" s="161">
        <f>ROUND(E51*N51,5)</f>
        <v>2.1099999999999999E-3</v>
      </c>
      <c r="P51" s="161">
        <v>0</v>
      </c>
      <c r="Q51" s="161">
        <f>ROUND(E51*P51,5)</f>
        <v>0</v>
      </c>
      <c r="R51" s="161"/>
      <c r="S51" s="161"/>
      <c r="T51" s="162">
        <v>0.28499999999999998</v>
      </c>
      <c r="U51" s="161">
        <f>ROUND(E51*T51,2)</f>
        <v>3.76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117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5">
      <c r="A52" s="152"/>
      <c r="B52" s="159"/>
      <c r="C52" s="264" t="s">
        <v>180</v>
      </c>
      <c r="D52" s="265"/>
      <c r="E52" s="266"/>
      <c r="F52" s="267"/>
      <c r="G52" s="268"/>
      <c r="H52" s="170"/>
      <c r="I52" s="170"/>
      <c r="J52" s="170"/>
      <c r="K52" s="170"/>
      <c r="L52" s="170"/>
      <c r="M52" s="170"/>
      <c r="N52" s="161"/>
      <c r="O52" s="161"/>
      <c r="P52" s="161"/>
      <c r="Q52" s="161"/>
      <c r="R52" s="161"/>
      <c r="S52" s="161"/>
      <c r="T52" s="162"/>
      <c r="U52" s="161"/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141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4" t="str">
        <f>C52</f>
        <v>opláštění přístřešku, včetně vrat</v>
      </c>
      <c r="BB52" s="151"/>
      <c r="BC52" s="151"/>
      <c r="BD52" s="151"/>
      <c r="BE52" s="151"/>
      <c r="BF52" s="151"/>
      <c r="BG52" s="151"/>
      <c r="BH52" s="151"/>
    </row>
    <row r="53" spans="1:60" outlineLevel="1" x14ac:dyDescent="0.25">
      <c r="A53" s="152"/>
      <c r="B53" s="159"/>
      <c r="C53" s="191" t="s">
        <v>181</v>
      </c>
      <c r="D53" s="163"/>
      <c r="E53" s="167">
        <v>13.2</v>
      </c>
      <c r="F53" s="170"/>
      <c r="G53" s="170"/>
      <c r="H53" s="170"/>
      <c r="I53" s="170"/>
      <c r="J53" s="170"/>
      <c r="K53" s="170"/>
      <c r="L53" s="170"/>
      <c r="M53" s="170"/>
      <c r="N53" s="161"/>
      <c r="O53" s="161"/>
      <c r="P53" s="161"/>
      <c r="Q53" s="161"/>
      <c r="R53" s="161"/>
      <c r="S53" s="161"/>
      <c r="T53" s="162"/>
      <c r="U53" s="161"/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119</v>
      </c>
      <c r="AF53" s="151">
        <v>0</v>
      </c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5">
      <c r="A54" s="152">
        <v>24</v>
      </c>
      <c r="B54" s="159" t="s">
        <v>182</v>
      </c>
      <c r="C54" s="190" t="s">
        <v>183</v>
      </c>
      <c r="D54" s="161" t="s">
        <v>127</v>
      </c>
      <c r="E54" s="166">
        <v>14.52</v>
      </c>
      <c r="F54" s="169">
        <f>H54+J54</f>
        <v>0</v>
      </c>
      <c r="G54" s="170">
        <f>ROUND(E54*F54,2)</f>
        <v>0</v>
      </c>
      <c r="H54" s="170"/>
      <c r="I54" s="170">
        <f>ROUND(E54*H54,2)</f>
        <v>0</v>
      </c>
      <c r="J54" s="170"/>
      <c r="K54" s="170">
        <f>ROUND(E54*J54,2)</f>
        <v>0</v>
      </c>
      <c r="L54" s="170">
        <v>21</v>
      </c>
      <c r="M54" s="170">
        <f>G54*(1+L54/100)</f>
        <v>0</v>
      </c>
      <c r="N54" s="161">
        <v>1.5599999999999999E-2</v>
      </c>
      <c r="O54" s="161">
        <f>ROUND(E54*N54,5)</f>
        <v>0.22650999999999999</v>
      </c>
      <c r="P54" s="161">
        <v>0</v>
      </c>
      <c r="Q54" s="161">
        <f>ROUND(E54*P54,5)</f>
        <v>0</v>
      </c>
      <c r="R54" s="161"/>
      <c r="S54" s="161"/>
      <c r="T54" s="162">
        <v>0</v>
      </c>
      <c r="U54" s="161">
        <f>ROUND(E54*T54,2)</f>
        <v>0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152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52"/>
      <c r="B55" s="159"/>
      <c r="C55" s="191" t="s">
        <v>184</v>
      </c>
      <c r="D55" s="163"/>
      <c r="E55" s="167">
        <v>14.52</v>
      </c>
      <c r="F55" s="170"/>
      <c r="G55" s="170"/>
      <c r="H55" s="170"/>
      <c r="I55" s="170"/>
      <c r="J55" s="170"/>
      <c r="K55" s="170"/>
      <c r="L55" s="170"/>
      <c r="M55" s="170"/>
      <c r="N55" s="161"/>
      <c r="O55" s="161"/>
      <c r="P55" s="161"/>
      <c r="Q55" s="161"/>
      <c r="R55" s="161"/>
      <c r="S55" s="161"/>
      <c r="T55" s="162"/>
      <c r="U55" s="161"/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119</v>
      </c>
      <c r="AF55" s="151">
        <v>0</v>
      </c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5">
      <c r="A56" s="152">
        <v>25</v>
      </c>
      <c r="B56" s="159" t="s">
        <v>185</v>
      </c>
      <c r="C56" s="190" t="s">
        <v>186</v>
      </c>
      <c r="D56" s="161" t="s">
        <v>139</v>
      </c>
      <c r="E56" s="166">
        <v>0.29039999999999999</v>
      </c>
      <c r="F56" s="169">
        <f>H56+J56</f>
        <v>0</v>
      </c>
      <c r="G56" s="170">
        <f>ROUND(E56*F56,2)</f>
        <v>0</v>
      </c>
      <c r="H56" s="170"/>
      <c r="I56" s="170">
        <f>ROUND(E56*H56,2)</f>
        <v>0</v>
      </c>
      <c r="J56" s="170"/>
      <c r="K56" s="170">
        <f>ROUND(E56*J56,2)</f>
        <v>0</v>
      </c>
      <c r="L56" s="170">
        <v>21</v>
      </c>
      <c r="M56" s="170">
        <f>G56*(1+L56/100)</f>
        <v>0</v>
      </c>
      <c r="N56" s="161">
        <v>0</v>
      </c>
      <c r="O56" s="161">
        <f>ROUND(E56*N56,5)</f>
        <v>0</v>
      </c>
      <c r="P56" s="161">
        <v>0</v>
      </c>
      <c r="Q56" s="161">
        <f>ROUND(E56*P56,5)</f>
        <v>0</v>
      </c>
      <c r="R56" s="161"/>
      <c r="S56" s="161"/>
      <c r="T56" s="162">
        <v>1.7509999999999999</v>
      </c>
      <c r="U56" s="161">
        <f>ROUND(E56*T56,2)</f>
        <v>0.51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117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x14ac:dyDescent="0.25">
      <c r="A57" s="153" t="s">
        <v>112</v>
      </c>
      <c r="B57" s="160" t="s">
        <v>75</v>
      </c>
      <c r="C57" s="192" t="s">
        <v>76</v>
      </c>
      <c r="D57" s="164"/>
      <c r="E57" s="168"/>
      <c r="F57" s="171"/>
      <c r="G57" s="171">
        <f>SUMIF(AE58:AE63,"&lt;&gt;NOR",G58:G63)</f>
        <v>0</v>
      </c>
      <c r="H57" s="171"/>
      <c r="I57" s="171">
        <f>SUM(I58:I63)</f>
        <v>0</v>
      </c>
      <c r="J57" s="171"/>
      <c r="K57" s="171">
        <f>SUM(K58:K63)</f>
        <v>0</v>
      </c>
      <c r="L57" s="171"/>
      <c r="M57" s="171">
        <f>SUM(M58:M63)</f>
        <v>0</v>
      </c>
      <c r="N57" s="164"/>
      <c r="O57" s="164">
        <f>SUM(O58:O63)</f>
        <v>1.6660000000000001E-2</v>
      </c>
      <c r="P57" s="164"/>
      <c r="Q57" s="164">
        <f>SUM(Q58:Q63)</f>
        <v>0</v>
      </c>
      <c r="R57" s="164"/>
      <c r="S57" s="164"/>
      <c r="T57" s="165"/>
      <c r="U57" s="164">
        <f>SUM(U58:U63)</f>
        <v>4.620000000000001</v>
      </c>
      <c r="AE57" t="s">
        <v>113</v>
      </c>
    </row>
    <row r="58" spans="1:60" ht="20" outlineLevel="1" x14ac:dyDescent="0.25">
      <c r="A58" s="152">
        <v>26</v>
      </c>
      <c r="B58" s="159" t="s">
        <v>187</v>
      </c>
      <c r="C58" s="190" t="s">
        <v>188</v>
      </c>
      <c r="D58" s="161" t="s">
        <v>127</v>
      </c>
      <c r="E58" s="166">
        <v>2.556</v>
      </c>
      <c r="F58" s="169">
        <f>H58+J58</f>
        <v>0</v>
      </c>
      <c r="G58" s="170">
        <f>ROUND(E58*F58,2)</f>
        <v>0</v>
      </c>
      <c r="H58" s="170"/>
      <c r="I58" s="170">
        <f>ROUND(E58*H58,2)</f>
        <v>0</v>
      </c>
      <c r="J58" s="170"/>
      <c r="K58" s="170">
        <f>ROUND(E58*J58,2)</f>
        <v>0</v>
      </c>
      <c r="L58" s="170">
        <v>21</v>
      </c>
      <c r="M58" s="170">
        <f>G58*(1+L58/100)</f>
        <v>0</v>
      </c>
      <c r="N58" s="161">
        <v>6.0099999999999997E-3</v>
      </c>
      <c r="O58" s="161">
        <f>ROUND(E58*N58,5)</f>
        <v>1.536E-2</v>
      </c>
      <c r="P58" s="161">
        <v>0</v>
      </c>
      <c r="Q58" s="161">
        <f>ROUND(E58*P58,5)</f>
        <v>0</v>
      </c>
      <c r="R58" s="161"/>
      <c r="S58" s="161"/>
      <c r="T58" s="162">
        <v>1.3109999999999999</v>
      </c>
      <c r="U58" s="161">
        <f>ROUND(E58*T58,2)</f>
        <v>3.35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117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5">
      <c r="A59" s="152"/>
      <c r="B59" s="159"/>
      <c r="C59" s="191" t="s">
        <v>189</v>
      </c>
      <c r="D59" s="163"/>
      <c r="E59" s="167">
        <v>2.556</v>
      </c>
      <c r="F59" s="170"/>
      <c r="G59" s="170"/>
      <c r="H59" s="170"/>
      <c r="I59" s="170"/>
      <c r="J59" s="170"/>
      <c r="K59" s="170"/>
      <c r="L59" s="170"/>
      <c r="M59" s="170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119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5">
      <c r="A60" s="152">
        <v>27</v>
      </c>
      <c r="B60" s="159" t="s">
        <v>190</v>
      </c>
      <c r="C60" s="190" t="s">
        <v>191</v>
      </c>
      <c r="D60" s="161" t="s">
        <v>156</v>
      </c>
      <c r="E60" s="166">
        <v>1.2</v>
      </c>
      <c r="F60" s="169">
        <f>H60+J60</f>
        <v>0</v>
      </c>
      <c r="G60" s="170">
        <f>ROUND(E60*F60,2)</f>
        <v>0</v>
      </c>
      <c r="H60" s="170"/>
      <c r="I60" s="170">
        <f>ROUND(E60*H60,2)</f>
        <v>0</v>
      </c>
      <c r="J60" s="170"/>
      <c r="K60" s="170">
        <f>ROUND(E60*J60,2)</f>
        <v>0</v>
      </c>
      <c r="L60" s="170">
        <v>21</v>
      </c>
      <c r="M60" s="170">
        <f>G60*(1+L60/100)</f>
        <v>0</v>
      </c>
      <c r="N60" s="161">
        <v>1.2E-4</v>
      </c>
      <c r="O60" s="161">
        <f>ROUND(E60*N60,5)</f>
        <v>1.3999999999999999E-4</v>
      </c>
      <c r="P60" s="161">
        <v>0</v>
      </c>
      <c r="Q60" s="161">
        <f>ROUND(E60*P60,5)</f>
        <v>0</v>
      </c>
      <c r="R60" s="161"/>
      <c r="S60" s="161"/>
      <c r="T60" s="162">
        <v>0.12</v>
      </c>
      <c r="U60" s="161">
        <f>ROUND(E60*T60,2)</f>
        <v>0.14000000000000001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117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5">
      <c r="A61" s="152">
        <v>28</v>
      </c>
      <c r="B61" s="159" t="s">
        <v>192</v>
      </c>
      <c r="C61" s="190" t="s">
        <v>193</v>
      </c>
      <c r="D61" s="161" t="s">
        <v>156</v>
      </c>
      <c r="E61" s="166">
        <v>0.8</v>
      </c>
      <c r="F61" s="169">
        <f>H61+J61</f>
        <v>0</v>
      </c>
      <c r="G61" s="170">
        <f>ROUND(E61*F61,2)</f>
        <v>0</v>
      </c>
      <c r="H61" s="170"/>
      <c r="I61" s="170">
        <f>ROUND(E61*H61,2)</f>
        <v>0</v>
      </c>
      <c r="J61" s="170"/>
      <c r="K61" s="170">
        <f>ROUND(E61*J61,2)</f>
        <v>0</v>
      </c>
      <c r="L61" s="170">
        <v>21</v>
      </c>
      <c r="M61" s="170">
        <f>G61*(1+L61/100)</f>
        <v>0</v>
      </c>
      <c r="N61" s="161">
        <v>1.4499999999999999E-3</v>
      </c>
      <c r="O61" s="161">
        <f>ROUND(E61*N61,5)</f>
        <v>1.16E-3</v>
      </c>
      <c r="P61" s="161">
        <v>0</v>
      </c>
      <c r="Q61" s="161">
        <f>ROUND(E61*P61,5)</f>
        <v>0</v>
      </c>
      <c r="R61" s="161"/>
      <c r="S61" s="161"/>
      <c r="T61" s="162">
        <v>1.319</v>
      </c>
      <c r="U61" s="161">
        <f>ROUND(E61*T61,2)</f>
        <v>1.06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117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5">
      <c r="A62" s="152"/>
      <c r="B62" s="159"/>
      <c r="C62" s="264" t="s">
        <v>194</v>
      </c>
      <c r="D62" s="265"/>
      <c r="E62" s="266"/>
      <c r="F62" s="267"/>
      <c r="G62" s="268"/>
      <c r="H62" s="170"/>
      <c r="I62" s="170"/>
      <c r="J62" s="170"/>
      <c r="K62" s="170"/>
      <c r="L62" s="170"/>
      <c r="M62" s="170"/>
      <c r="N62" s="161"/>
      <c r="O62" s="161"/>
      <c r="P62" s="161"/>
      <c r="Q62" s="161"/>
      <c r="R62" s="161"/>
      <c r="S62" s="161"/>
      <c r="T62" s="162"/>
      <c r="U62" s="161"/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141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4" t="str">
        <f>C62</f>
        <v>stříška nad elektroinstalaci</v>
      </c>
      <c r="BB62" s="151"/>
      <c r="BC62" s="151"/>
      <c r="BD62" s="151"/>
      <c r="BE62" s="151"/>
      <c r="BF62" s="151"/>
      <c r="BG62" s="151"/>
      <c r="BH62" s="151"/>
    </row>
    <row r="63" spans="1:60" outlineLevel="1" x14ac:dyDescent="0.25">
      <c r="A63" s="152">
        <v>29</v>
      </c>
      <c r="B63" s="159" t="s">
        <v>195</v>
      </c>
      <c r="C63" s="190" t="s">
        <v>196</v>
      </c>
      <c r="D63" s="161" t="s">
        <v>139</v>
      </c>
      <c r="E63" s="166">
        <v>1.536E-2</v>
      </c>
      <c r="F63" s="169">
        <f>H63+J63</f>
        <v>0</v>
      </c>
      <c r="G63" s="170">
        <f>ROUND(E63*F63,2)</f>
        <v>0</v>
      </c>
      <c r="H63" s="170"/>
      <c r="I63" s="170">
        <f>ROUND(E63*H63,2)</f>
        <v>0</v>
      </c>
      <c r="J63" s="170"/>
      <c r="K63" s="170">
        <f>ROUND(E63*J63,2)</f>
        <v>0</v>
      </c>
      <c r="L63" s="170">
        <v>21</v>
      </c>
      <c r="M63" s="170">
        <f>G63*(1+L63/100)</f>
        <v>0</v>
      </c>
      <c r="N63" s="161">
        <v>0</v>
      </c>
      <c r="O63" s="161">
        <f>ROUND(E63*N63,5)</f>
        <v>0</v>
      </c>
      <c r="P63" s="161">
        <v>0</v>
      </c>
      <c r="Q63" s="161">
        <f>ROUND(E63*P63,5)</f>
        <v>0</v>
      </c>
      <c r="R63" s="161"/>
      <c r="S63" s="161"/>
      <c r="T63" s="162">
        <v>4.7370000000000001</v>
      </c>
      <c r="U63" s="161">
        <f>ROUND(E63*T63,2)</f>
        <v>7.0000000000000007E-2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117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5">
      <c r="A64" s="153" t="s">
        <v>112</v>
      </c>
      <c r="B64" s="160" t="s">
        <v>77</v>
      </c>
      <c r="C64" s="192" t="s">
        <v>78</v>
      </c>
      <c r="D64" s="164"/>
      <c r="E64" s="168"/>
      <c r="F64" s="171"/>
      <c r="G64" s="171">
        <f>SUMIF(AE65:AE86,"&lt;&gt;NOR",G65:G86)</f>
        <v>0</v>
      </c>
      <c r="H64" s="171"/>
      <c r="I64" s="171">
        <f>SUM(I65:I86)</f>
        <v>0</v>
      </c>
      <c r="J64" s="171"/>
      <c r="K64" s="171">
        <f>SUM(K65:K86)</f>
        <v>0</v>
      </c>
      <c r="L64" s="171"/>
      <c r="M64" s="171">
        <f>SUM(M65:M86)</f>
        <v>0</v>
      </c>
      <c r="N64" s="164"/>
      <c r="O64" s="164">
        <f>SUM(O65:O86)</f>
        <v>0.58857999999999999</v>
      </c>
      <c r="P64" s="164"/>
      <c r="Q64" s="164">
        <f>SUM(Q65:Q86)</f>
        <v>0.247</v>
      </c>
      <c r="R64" s="164"/>
      <c r="S64" s="164"/>
      <c r="T64" s="165"/>
      <c r="U64" s="164">
        <f>SUM(U65:U86)</f>
        <v>58.17</v>
      </c>
      <c r="AE64" t="s">
        <v>113</v>
      </c>
    </row>
    <row r="65" spans="1:60" outlineLevel="1" x14ac:dyDescent="0.25">
      <c r="A65" s="152">
        <v>30</v>
      </c>
      <c r="B65" s="159" t="s">
        <v>197</v>
      </c>
      <c r="C65" s="190" t="s">
        <v>198</v>
      </c>
      <c r="D65" s="161" t="s">
        <v>139</v>
      </c>
      <c r="E65" s="166">
        <v>4.7084000000000001E-2</v>
      </c>
      <c r="F65" s="169">
        <f>H65+J65</f>
        <v>0</v>
      </c>
      <c r="G65" s="170">
        <f>ROUND(E65*F65,2)</f>
        <v>0</v>
      </c>
      <c r="H65" s="170"/>
      <c r="I65" s="170">
        <f>ROUND(E65*H65,2)</f>
        <v>0</v>
      </c>
      <c r="J65" s="170"/>
      <c r="K65" s="170">
        <f>ROUND(E65*J65,2)</f>
        <v>0</v>
      </c>
      <c r="L65" s="170">
        <v>21</v>
      </c>
      <c r="M65" s="170">
        <f>G65*(1+L65/100)</f>
        <v>0</v>
      </c>
      <c r="N65" s="161">
        <v>1</v>
      </c>
      <c r="O65" s="161">
        <f>ROUND(E65*N65,5)</f>
        <v>4.7079999999999997E-2</v>
      </c>
      <c r="P65" s="161">
        <v>0</v>
      </c>
      <c r="Q65" s="161">
        <f>ROUND(E65*P65,5)</f>
        <v>0</v>
      </c>
      <c r="R65" s="161"/>
      <c r="S65" s="161"/>
      <c r="T65" s="162">
        <v>0</v>
      </c>
      <c r="U65" s="161">
        <f>ROUND(E65*T65,2)</f>
        <v>0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152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5">
      <c r="A66" s="152"/>
      <c r="B66" s="159"/>
      <c r="C66" s="191" t="s">
        <v>199</v>
      </c>
      <c r="D66" s="163"/>
      <c r="E66" s="167">
        <v>4.7084000000000001E-2</v>
      </c>
      <c r="F66" s="170"/>
      <c r="G66" s="170"/>
      <c r="H66" s="170"/>
      <c r="I66" s="170"/>
      <c r="J66" s="170"/>
      <c r="K66" s="170"/>
      <c r="L66" s="170"/>
      <c r="M66" s="170"/>
      <c r="N66" s="161"/>
      <c r="O66" s="161"/>
      <c r="P66" s="161"/>
      <c r="Q66" s="161"/>
      <c r="R66" s="161"/>
      <c r="S66" s="161"/>
      <c r="T66" s="162"/>
      <c r="U66" s="161"/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119</v>
      </c>
      <c r="AF66" s="151">
        <v>0</v>
      </c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5">
      <c r="A67" s="152">
        <v>31</v>
      </c>
      <c r="B67" s="159" t="s">
        <v>200</v>
      </c>
      <c r="C67" s="190" t="s">
        <v>201</v>
      </c>
      <c r="D67" s="161" t="s">
        <v>139</v>
      </c>
      <c r="E67" s="166">
        <v>5.8999999999999999E-3</v>
      </c>
      <c r="F67" s="169">
        <f>H67+J67</f>
        <v>0</v>
      </c>
      <c r="G67" s="170">
        <f>ROUND(E67*F67,2)</f>
        <v>0</v>
      </c>
      <c r="H67" s="170"/>
      <c r="I67" s="170">
        <f>ROUND(E67*H67,2)</f>
        <v>0</v>
      </c>
      <c r="J67" s="170"/>
      <c r="K67" s="170">
        <f>ROUND(E67*J67,2)</f>
        <v>0</v>
      </c>
      <c r="L67" s="170">
        <v>21</v>
      </c>
      <c r="M67" s="170">
        <f>G67*(1+L67/100)</f>
        <v>0</v>
      </c>
      <c r="N67" s="161">
        <v>1</v>
      </c>
      <c r="O67" s="161">
        <f>ROUND(E67*N67,5)</f>
        <v>5.8999999999999999E-3</v>
      </c>
      <c r="P67" s="161">
        <v>0</v>
      </c>
      <c r="Q67" s="161">
        <f>ROUND(E67*P67,5)</f>
        <v>0</v>
      </c>
      <c r="R67" s="161"/>
      <c r="S67" s="161"/>
      <c r="T67" s="162">
        <v>0</v>
      </c>
      <c r="U67" s="161">
        <f>ROUND(E67*T67,2)</f>
        <v>0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152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5">
      <c r="A68" s="152"/>
      <c r="B68" s="159"/>
      <c r="C68" s="264" t="s">
        <v>202</v>
      </c>
      <c r="D68" s="265"/>
      <c r="E68" s="266"/>
      <c r="F68" s="267"/>
      <c r="G68" s="268"/>
      <c r="H68" s="170"/>
      <c r="I68" s="170"/>
      <c r="J68" s="170"/>
      <c r="K68" s="170"/>
      <c r="L68" s="170"/>
      <c r="M68" s="170"/>
      <c r="N68" s="161"/>
      <c r="O68" s="161"/>
      <c r="P68" s="161"/>
      <c r="Q68" s="161"/>
      <c r="R68" s="161"/>
      <c r="S68" s="161"/>
      <c r="T68" s="162"/>
      <c r="U68" s="161"/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141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4" t="str">
        <f>C68</f>
        <v>ocelové plotny na nosném rámu</v>
      </c>
      <c r="BB68" s="151"/>
      <c r="BC68" s="151"/>
      <c r="BD68" s="151"/>
      <c r="BE68" s="151"/>
      <c r="BF68" s="151"/>
      <c r="BG68" s="151"/>
      <c r="BH68" s="151"/>
    </row>
    <row r="69" spans="1:60" ht="20" outlineLevel="1" x14ac:dyDescent="0.25">
      <c r="A69" s="152">
        <v>32</v>
      </c>
      <c r="B69" s="159" t="s">
        <v>203</v>
      </c>
      <c r="C69" s="190" t="s">
        <v>204</v>
      </c>
      <c r="D69" s="161" t="s">
        <v>139</v>
      </c>
      <c r="E69" s="166">
        <v>7.4280799999999994E-2</v>
      </c>
      <c r="F69" s="169">
        <f>H69+J69</f>
        <v>0</v>
      </c>
      <c r="G69" s="170">
        <f>ROUND(E69*F69,2)</f>
        <v>0</v>
      </c>
      <c r="H69" s="170"/>
      <c r="I69" s="170">
        <f>ROUND(E69*H69,2)</f>
        <v>0</v>
      </c>
      <c r="J69" s="170"/>
      <c r="K69" s="170">
        <f>ROUND(E69*J69,2)</f>
        <v>0</v>
      </c>
      <c r="L69" s="170">
        <v>21</v>
      </c>
      <c r="M69" s="170">
        <f>G69*(1+L69/100)</f>
        <v>0</v>
      </c>
      <c r="N69" s="161">
        <v>1</v>
      </c>
      <c r="O69" s="161">
        <f>ROUND(E69*N69,5)</f>
        <v>7.4279999999999999E-2</v>
      </c>
      <c r="P69" s="161">
        <v>0</v>
      </c>
      <c r="Q69" s="161">
        <f>ROUND(E69*P69,5)</f>
        <v>0</v>
      </c>
      <c r="R69" s="161"/>
      <c r="S69" s="161"/>
      <c r="T69" s="162">
        <v>0</v>
      </c>
      <c r="U69" s="161">
        <f>ROUND(E69*T69,2)</f>
        <v>0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152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5">
      <c r="A70" s="152"/>
      <c r="B70" s="159"/>
      <c r="C70" s="191" t="s">
        <v>205</v>
      </c>
      <c r="D70" s="163"/>
      <c r="E70" s="167">
        <v>7.4280799999999994E-2</v>
      </c>
      <c r="F70" s="170"/>
      <c r="G70" s="170"/>
      <c r="H70" s="170"/>
      <c r="I70" s="170"/>
      <c r="J70" s="170"/>
      <c r="K70" s="170"/>
      <c r="L70" s="170"/>
      <c r="M70" s="170"/>
      <c r="N70" s="161"/>
      <c r="O70" s="161"/>
      <c r="P70" s="161"/>
      <c r="Q70" s="161"/>
      <c r="R70" s="161"/>
      <c r="S70" s="161"/>
      <c r="T70" s="162"/>
      <c r="U70" s="161"/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119</v>
      </c>
      <c r="AF70" s="151">
        <v>0</v>
      </c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ht="20" outlineLevel="1" x14ac:dyDescent="0.25">
      <c r="A71" s="152">
        <v>33</v>
      </c>
      <c r="B71" s="159" t="s">
        <v>206</v>
      </c>
      <c r="C71" s="190" t="s">
        <v>207</v>
      </c>
      <c r="D71" s="161" t="s">
        <v>139</v>
      </c>
      <c r="E71" s="166">
        <v>1.6887200000000002E-2</v>
      </c>
      <c r="F71" s="169">
        <f>H71+J71</f>
        <v>0</v>
      </c>
      <c r="G71" s="170">
        <f>ROUND(E71*F71,2)</f>
        <v>0</v>
      </c>
      <c r="H71" s="170"/>
      <c r="I71" s="170">
        <f>ROUND(E71*H71,2)</f>
        <v>0</v>
      </c>
      <c r="J71" s="170"/>
      <c r="K71" s="170">
        <f>ROUND(E71*J71,2)</f>
        <v>0</v>
      </c>
      <c r="L71" s="170">
        <v>21</v>
      </c>
      <c r="M71" s="170">
        <f>G71*(1+L71/100)</f>
        <v>0</v>
      </c>
      <c r="N71" s="161">
        <v>1</v>
      </c>
      <c r="O71" s="161">
        <f>ROUND(E71*N71,5)</f>
        <v>1.6889999999999999E-2</v>
      </c>
      <c r="P71" s="161">
        <v>0</v>
      </c>
      <c r="Q71" s="161">
        <f>ROUND(E71*P71,5)</f>
        <v>0</v>
      </c>
      <c r="R71" s="161"/>
      <c r="S71" s="161"/>
      <c r="T71" s="162">
        <v>0</v>
      </c>
      <c r="U71" s="161">
        <f>ROUND(E71*T71,2)</f>
        <v>0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152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5">
      <c r="A72" s="152"/>
      <c r="B72" s="159"/>
      <c r="C72" s="191" t="s">
        <v>208</v>
      </c>
      <c r="D72" s="163"/>
      <c r="E72" s="167">
        <v>1.6887200000000002E-2</v>
      </c>
      <c r="F72" s="170"/>
      <c r="G72" s="170"/>
      <c r="H72" s="170"/>
      <c r="I72" s="170"/>
      <c r="J72" s="170"/>
      <c r="K72" s="170"/>
      <c r="L72" s="170"/>
      <c r="M72" s="170"/>
      <c r="N72" s="161"/>
      <c r="O72" s="161"/>
      <c r="P72" s="161"/>
      <c r="Q72" s="161"/>
      <c r="R72" s="161"/>
      <c r="S72" s="161"/>
      <c r="T72" s="162"/>
      <c r="U72" s="161"/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119</v>
      </c>
      <c r="AF72" s="151">
        <v>0</v>
      </c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0" outlineLevel="1" x14ac:dyDescent="0.25">
      <c r="A73" s="152">
        <v>34</v>
      </c>
      <c r="B73" s="159" t="s">
        <v>209</v>
      </c>
      <c r="C73" s="190" t="s">
        <v>210</v>
      </c>
      <c r="D73" s="161" t="s">
        <v>211</v>
      </c>
      <c r="E73" s="166">
        <v>5.4742000000000002E-3</v>
      </c>
      <c r="F73" s="169">
        <f>H73+J73</f>
        <v>0</v>
      </c>
      <c r="G73" s="170">
        <f>ROUND(E73*F73,2)</f>
        <v>0</v>
      </c>
      <c r="H73" s="170"/>
      <c r="I73" s="170">
        <f>ROUND(E73*H73,2)</f>
        <v>0</v>
      </c>
      <c r="J73" s="170"/>
      <c r="K73" s="170">
        <f>ROUND(E73*J73,2)</f>
        <v>0</v>
      </c>
      <c r="L73" s="170">
        <v>21</v>
      </c>
      <c r="M73" s="170">
        <f>G73*(1+L73/100)</f>
        <v>0</v>
      </c>
      <c r="N73" s="161">
        <v>1E-3</v>
      </c>
      <c r="O73" s="161">
        <f>ROUND(E73*N73,5)</f>
        <v>1.0000000000000001E-5</v>
      </c>
      <c r="P73" s="161">
        <v>0</v>
      </c>
      <c r="Q73" s="161">
        <f>ROUND(E73*P73,5)</f>
        <v>0</v>
      </c>
      <c r="R73" s="161"/>
      <c r="S73" s="161"/>
      <c r="T73" s="162">
        <v>0</v>
      </c>
      <c r="U73" s="161">
        <f>ROUND(E73*T73,2)</f>
        <v>0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152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5">
      <c r="A74" s="152"/>
      <c r="B74" s="159"/>
      <c r="C74" s="191" t="s">
        <v>212</v>
      </c>
      <c r="D74" s="163"/>
      <c r="E74" s="167">
        <v>5.4742000000000002E-3</v>
      </c>
      <c r="F74" s="170"/>
      <c r="G74" s="170"/>
      <c r="H74" s="170"/>
      <c r="I74" s="170"/>
      <c r="J74" s="170"/>
      <c r="K74" s="170"/>
      <c r="L74" s="170"/>
      <c r="M74" s="170"/>
      <c r="N74" s="161"/>
      <c r="O74" s="161"/>
      <c r="P74" s="161"/>
      <c r="Q74" s="161"/>
      <c r="R74" s="161"/>
      <c r="S74" s="161"/>
      <c r="T74" s="162"/>
      <c r="U74" s="161"/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119</v>
      </c>
      <c r="AF74" s="151">
        <v>0</v>
      </c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5">
      <c r="A75" s="152">
        <v>35</v>
      </c>
      <c r="B75" s="159" t="s">
        <v>213</v>
      </c>
      <c r="C75" s="190" t="s">
        <v>214</v>
      </c>
      <c r="D75" s="161" t="s">
        <v>139</v>
      </c>
      <c r="E75" s="166">
        <v>0.39573179000000003</v>
      </c>
      <c r="F75" s="169">
        <f>H75+J75</f>
        <v>0</v>
      </c>
      <c r="G75" s="170">
        <f>ROUND(E75*F75,2)</f>
        <v>0</v>
      </c>
      <c r="H75" s="170"/>
      <c r="I75" s="170">
        <f>ROUND(E75*H75,2)</f>
        <v>0</v>
      </c>
      <c r="J75" s="170"/>
      <c r="K75" s="170">
        <f>ROUND(E75*J75,2)</f>
        <v>0</v>
      </c>
      <c r="L75" s="170">
        <v>21</v>
      </c>
      <c r="M75" s="170">
        <f>G75*(1+L75/100)</f>
        <v>0</v>
      </c>
      <c r="N75" s="161">
        <v>1</v>
      </c>
      <c r="O75" s="161">
        <f>ROUND(E75*N75,5)</f>
        <v>0.39573000000000003</v>
      </c>
      <c r="P75" s="161">
        <v>0</v>
      </c>
      <c r="Q75" s="161">
        <f>ROUND(E75*P75,5)</f>
        <v>0</v>
      </c>
      <c r="R75" s="161"/>
      <c r="S75" s="161"/>
      <c r="T75" s="162">
        <v>0</v>
      </c>
      <c r="U75" s="161">
        <f>ROUND(E75*T75,2)</f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152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0" outlineLevel="1" x14ac:dyDescent="0.25">
      <c r="A76" s="152"/>
      <c r="B76" s="159"/>
      <c r="C76" s="191" t="s">
        <v>215</v>
      </c>
      <c r="D76" s="163"/>
      <c r="E76" s="167">
        <v>0.39573179000000003</v>
      </c>
      <c r="F76" s="170"/>
      <c r="G76" s="170"/>
      <c r="H76" s="170"/>
      <c r="I76" s="170"/>
      <c r="J76" s="170"/>
      <c r="K76" s="170"/>
      <c r="L76" s="170"/>
      <c r="M76" s="170"/>
      <c r="N76" s="161"/>
      <c r="O76" s="161"/>
      <c r="P76" s="161"/>
      <c r="Q76" s="161"/>
      <c r="R76" s="161"/>
      <c r="S76" s="161"/>
      <c r="T76" s="162"/>
      <c r="U76" s="161"/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119</v>
      </c>
      <c r="AF76" s="151">
        <v>0</v>
      </c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0" outlineLevel="1" x14ac:dyDescent="0.25">
      <c r="A77" s="152">
        <v>36</v>
      </c>
      <c r="B77" s="159" t="s">
        <v>216</v>
      </c>
      <c r="C77" s="190" t="s">
        <v>217</v>
      </c>
      <c r="D77" s="161" t="s">
        <v>127</v>
      </c>
      <c r="E77" s="166">
        <v>1.1000000000000001</v>
      </c>
      <c r="F77" s="169">
        <f>H77+J77</f>
        <v>0</v>
      </c>
      <c r="G77" s="170">
        <f>ROUND(E77*F77,2)</f>
        <v>0</v>
      </c>
      <c r="H77" s="170"/>
      <c r="I77" s="170">
        <f>ROUND(E77*H77,2)</f>
        <v>0</v>
      </c>
      <c r="J77" s="170"/>
      <c r="K77" s="170">
        <f>ROUND(E77*J77,2)</f>
        <v>0</v>
      </c>
      <c r="L77" s="170">
        <v>21</v>
      </c>
      <c r="M77" s="170">
        <f>G77*(1+L77/100)</f>
        <v>0</v>
      </c>
      <c r="N77" s="161">
        <v>4.1700000000000001E-3</v>
      </c>
      <c r="O77" s="161">
        <f>ROUND(E77*N77,5)</f>
        <v>4.5900000000000003E-3</v>
      </c>
      <c r="P77" s="161">
        <v>0</v>
      </c>
      <c r="Q77" s="161">
        <f>ROUND(E77*P77,5)</f>
        <v>0</v>
      </c>
      <c r="R77" s="161"/>
      <c r="S77" s="161"/>
      <c r="T77" s="162">
        <v>0</v>
      </c>
      <c r="U77" s="161">
        <f>ROUND(E77*T77,2)</f>
        <v>0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152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5">
      <c r="A78" s="152"/>
      <c r="B78" s="159"/>
      <c r="C78" s="264" t="s">
        <v>218</v>
      </c>
      <c r="D78" s="265"/>
      <c r="E78" s="266"/>
      <c r="F78" s="267"/>
      <c r="G78" s="268"/>
      <c r="H78" s="170"/>
      <c r="I78" s="170"/>
      <c r="J78" s="170"/>
      <c r="K78" s="170"/>
      <c r="L78" s="170"/>
      <c r="M78" s="170"/>
      <c r="N78" s="161"/>
      <c r="O78" s="161"/>
      <c r="P78" s="161"/>
      <c r="Q78" s="161"/>
      <c r="R78" s="161"/>
      <c r="S78" s="161"/>
      <c r="T78" s="162"/>
      <c r="U78" s="161"/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141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4" t="str">
        <f>C78</f>
        <v>větrací otvory</v>
      </c>
      <c r="BB78" s="151"/>
      <c r="BC78" s="151"/>
      <c r="BD78" s="151"/>
      <c r="BE78" s="151"/>
      <c r="BF78" s="151"/>
      <c r="BG78" s="151"/>
      <c r="BH78" s="151"/>
    </row>
    <row r="79" spans="1:60" outlineLevel="1" x14ac:dyDescent="0.25">
      <c r="A79" s="152"/>
      <c r="B79" s="159"/>
      <c r="C79" s="191" t="s">
        <v>219</v>
      </c>
      <c r="D79" s="163"/>
      <c r="E79" s="167">
        <v>1.1000000000000001</v>
      </c>
      <c r="F79" s="170"/>
      <c r="G79" s="170"/>
      <c r="H79" s="170"/>
      <c r="I79" s="170"/>
      <c r="J79" s="170"/>
      <c r="K79" s="170"/>
      <c r="L79" s="170"/>
      <c r="M79" s="170"/>
      <c r="N79" s="161"/>
      <c r="O79" s="161"/>
      <c r="P79" s="161"/>
      <c r="Q79" s="161"/>
      <c r="R79" s="161"/>
      <c r="S79" s="161"/>
      <c r="T79" s="162"/>
      <c r="U79" s="161"/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119</v>
      </c>
      <c r="AF79" s="151">
        <v>0</v>
      </c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5">
      <c r="A80" s="152">
        <v>37</v>
      </c>
      <c r="B80" s="159" t="s">
        <v>220</v>
      </c>
      <c r="C80" s="190" t="s">
        <v>221</v>
      </c>
      <c r="D80" s="161" t="s">
        <v>211</v>
      </c>
      <c r="E80" s="166">
        <v>545.35</v>
      </c>
      <c r="F80" s="169">
        <f>H80+J80</f>
        <v>0</v>
      </c>
      <c r="G80" s="170">
        <f>ROUND(E80*F80,2)</f>
        <v>0</v>
      </c>
      <c r="H80" s="170"/>
      <c r="I80" s="170">
        <f>ROUND(E80*H80,2)</f>
        <v>0</v>
      </c>
      <c r="J80" s="170"/>
      <c r="K80" s="170">
        <f>ROUND(E80*J80,2)</f>
        <v>0</v>
      </c>
      <c r="L80" s="170">
        <v>21</v>
      </c>
      <c r="M80" s="170">
        <f>G80*(1+L80/100)</f>
        <v>0</v>
      </c>
      <c r="N80" s="161">
        <v>5.0000000000000002E-5</v>
      </c>
      <c r="O80" s="161">
        <f>ROUND(E80*N80,5)</f>
        <v>2.7269999999999999E-2</v>
      </c>
      <c r="P80" s="161">
        <v>0</v>
      </c>
      <c r="Q80" s="161">
        <f>ROUND(E80*P80,5)</f>
        <v>0</v>
      </c>
      <c r="R80" s="161"/>
      <c r="S80" s="161"/>
      <c r="T80" s="162">
        <v>4.3999999999999997E-2</v>
      </c>
      <c r="U80" s="161">
        <f>ROUND(E80*T80,2)</f>
        <v>24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117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5">
      <c r="A81" s="152"/>
      <c r="B81" s="159"/>
      <c r="C81" s="191" t="s">
        <v>222</v>
      </c>
      <c r="D81" s="163"/>
      <c r="E81" s="167">
        <v>545.35</v>
      </c>
      <c r="F81" s="170"/>
      <c r="G81" s="170"/>
      <c r="H81" s="170"/>
      <c r="I81" s="170"/>
      <c r="J81" s="170"/>
      <c r="K81" s="170"/>
      <c r="L81" s="170"/>
      <c r="M81" s="170"/>
      <c r="N81" s="161"/>
      <c r="O81" s="161"/>
      <c r="P81" s="161"/>
      <c r="Q81" s="161"/>
      <c r="R81" s="161"/>
      <c r="S81" s="161"/>
      <c r="T81" s="162"/>
      <c r="U81" s="161"/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119</v>
      </c>
      <c r="AF81" s="151">
        <v>0</v>
      </c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0" outlineLevel="1" x14ac:dyDescent="0.25">
      <c r="A82" s="152">
        <v>38</v>
      </c>
      <c r="B82" s="159" t="s">
        <v>223</v>
      </c>
      <c r="C82" s="190" t="s">
        <v>224</v>
      </c>
      <c r="D82" s="161" t="s">
        <v>225</v>
      </c>
      <c r="E82" s="166">
        <v>4</v>
      </c>
      <c r="F82" s="169">
        <f>H82+J82</f>
        <v>0</v>
      </c>
      <c r="G82" s="170">
        <f>ROUND(E82*F82,2)</f>
        <v>0</v>
      </c>
      <c r="H82" s="170"/>
      <c r="I82" s="170">
        <f>ROUND(E82*H82,2)</f>
        <v>0</v>
      </c>
      <c r="J82" s="170"/>
      <c r="K82" s="170">
        <f>ROUND(E82*J82,2)</f>
        <v>0</v>
      </c>
      <c r="L82" s="170">
        <v>21</v>
      </c>
      <c r="M82" s="170">
        <f>G82*(1+L82/100)</f>
        <v>0</v>
      </c>
      <c r="N82" s="161">
        <v>1.1199999999999999E-3</v>
      </c>
      <c r="O82" s="161">
        <f>ROUND(E82*N82,5)</f>
        <v>4.4799999999999996E-3</v>
      </c>
      <c r="P82" s="161">
        <v>0</v>
      </c>
      <c r="Q82" s="161">
        <f>ROUND(E82*P82,5)</f>
        <v>0</v>
      </c>
      <c r="R82" s="161"/>
      <c r="S82" s="161"/>
      <c r="T82" s="162">
        <v>5.52</v>
      </c>
      <c r="U82" s="161">
        <f>ROUND(E82*T82,2)</f>
        <v>22.08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117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5">
      <c r="A83" s="152"/>
      <c r="B83" s="159"/>
      <c r="C83" s="264" t="s">
        <v>226</v>
      </c>
      <c r="D83" s="265"/>
      <c r="E83" s="266"/>
      <c r="F83" s="267"/>
      <c r="G83" s="268"/>
      <c r="H83" s="170"/>
      <c r="I83" s="170"/>
      <c r="J83" s="170"/>
      <c r="K83" s="170"/>
      <c r="L83" s="170"/>
      <c r="M83" s="170"/>
      <c r="N83" s="161"/>
      <c r="O83" s="161"/>
      <c r="P83" s="161"/>
      <c r="Q83" s="161"/>
      <c r="R83" s="161"/>
      <c r="S83" s="161"/>
      <c r="T83" s="162"/>
      <c r="U83" s="161"/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141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4" t="str">
        <f>C83</f>
        <v>vrata budou opláštěna cementotřískovou fasádní deskou</v>
      </c>
      <c r="BB83" s="151"/>
      <c r="BC83" s="151"/>
      <c r="BD83" s="151"/>
      <c r="BE83" s="151"/>
      <c r="BF83" s="151"/>
      <c r="BG83" s="151"/>
      <c r="BH83" s="151"/>
    </row>
    <row r="84" spans="1:60" outlineLevel="1" x14ac:dyDescent="0.25">
      <c r="A84" s="152">
        <v>39</v>
      </c>
      <c r="B84" s="159" t="s">
        <v>227</v>
      </c>
      <c r="C84" s="190" t="s">
        <v>228</v>
      </c>
      <c r="D84" s="161" t="s">
        <v>211</v>
      </c>
      <c r="E84" s="166">
        <v>247</v>
      </c>
      <c r="F84" s="169">
        <f>H84+J84</f>
        <v>0</v>
      </c>
      <c r="G84" s="170">
        <f>ROUND(E84*F84,2)</f>
        <v>0</v>
      </c>
      <c r="H84" s="170"/>
      <c r="I84" s="170">
        <f>ROUND(E84*H84,2)</f>
        <v>0</v>
      </c>
      <c r="J84" s="170"/>
      <c r="K84" s="170">
        <f>ROUND(E84*J84,2)</f>
        <v>0</v>
      </c>
      <c r="L84" s="170">
        <v>21</v>
      </c>
      <c r="M84" s="170">
        <f>G84*(1+L84/100)</f>
        <v>0</v>
      </c>
      <c r="N84" s="161">
        <v>5.0000000000000002E-5</v>
      </c>
      <c r="O84" s="161">
        <f>ROUND(E84*N84,5)</f>
        <v>1.235E-2</v>
      </c>
      <c r="P84" s="161">
        <v>1E-3</v>
      </c>
      <c r="Q84" s="161">
        <f>ROUND(E84*P84,5)</f>
        <v>0.247</v>
      </c>
      <c r="R84" s="161"/>
      <c r="S84" s="161"/>
      <c r="T84" s="162">
        <v>4.1000000000000002E-2</v>
      </c>
      <c r="U84" s="161">
        <f>ROUND(E84*T84,2)</f>
        <v>10.130000000000001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117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5">
      <c r="A85" s="152"/>
      <c r="B85" s="159"/>
      <c r="C85" s="264" t="s">
        <v>229</v>
      </c>
      <c r="D85" s="265"/>
      <c r="E85" s="266"/>
      <c r="F85" s="267"/>
      <c r="G85" s="268"/>
      <c r="H85" s="170"/>
      <c r="I85" s="170"/>
      <c r="J85" s="170"/>
      <c r="K85" s="170"/>
      <c r="L85" s="170"/>
      <c r="M85" s="170"/>
      <c r="N85" s="161"/>
      <c r="O85" s="161"/>
      <c r="P85" s="161"/>
      <c r="Q85" s="161"/>
      <c r="R85" s="161"/>
      <c r="S85" s="161"/>
      <c r="T85" s="162"/>
      <c r="U85" s="161"/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141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4" t="str">
        <f>C85</f>
        <v>Demontáž stávajícího objektu plynové stanice</v>
      </c>
      <c r="BB85" s="151"/>
      <c r="BC85" s="151"/>
      <c r="BD85" s="151"/>
      <c r="BE85" s="151"/>
      <c r="BF85" s="151"/>
      <c r="BG85" s="151"/>
      <c r="BH85" s="151"/>
    </row>
    <row r="86" spans="1:60" outlineLevel="1" x14ac:dyDescent="0.25">
      <c r="A86" s="152">
        <v>40</v>
      </c>
      <c r="B86" s="159" t="s">
        <v>230</v>
      </c>
      <c r="C86" s="190" t="s">
        <v>231</v>
      </c>
      <c r="D86" s="161" t="s">
        <v>139</v>
      </c>
      <c r="E86" s="166">
        <v>0.58857999999999999</v>
      </c>
      <c r="F86" s="169">
        <f>H86+J86</f>
        <v>0</v>
      </c>
      <c r="G86" s="170">
        <f>ROUND(E86*F86,2)</f>
        <v>0</v>
      </c>
      <c r="H86" s="170"/>
      <c r="I86" s="170">
        <f>ROUND(E86*H86,2)</f>
        <v>0</v>
      </c>
      <c r="J86" s="170"/>
      <c r="K86" s="170">
        <f>ROUND(E86*J86,2)</f>
        <v>0</v>
      </c>
      <c r="L86" s="170">
        <v>21</v>
      </c>
      <c r="M86" s="170">
        <f>G86*(1+L86/100)</f>
        <v>0</v>
      </c>
      <c r="N86" s="161">
        <v>0</v>
      </c>
      <c r="O86" s="161">
        <f>ROUND(E86*N86,5)</f>
        <v>0</v>
      </c>
      <c r="P86" s="161">
        <v>0</v>
      </c>
      <c r="Q86" s="161">
        <f>ROUND(E86*P86,5)</f>
        <v>0</v>
      </c>
      <c r="R86" s="161"/>
      <c r="S86" s="161"/>
      <c r="T86" s="162">
        <v>3.327</v>
      </c>
      <c r="U86" s="161">
        <f>ROUND(E86*T86,2)</f>
        <v>1.96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117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5">
      <c r="A87" s="153" t="s">
        <v>112</v>
      </c>
      <c r="B87" s="160" t="s">
        <v>79</v>
      </c>
      <c r="C87" s="192" t="s">
        <v>80</v>
      </c>
      <c r="D87" s="164"/>
      <c r="E87" s="168"/>
      <c r="F87" s="171"/>
      <c r="G87" s="171">
        <f>SUMIF(AE88:AE89,"&lt;&gt;NOR",G88:G89)</f>
        <v>0</v>
      </c>
      <c r="H87" s="171"/>
      <c r="I87" s="171">
        <f>SUM(I88:I89)</f>
        <v>0</v>
      </c>
      <c r="J87" s="171"/>
      <c r="K87" s="171">
        <f>SUM(K88:K89)</f>
        <v>0</v>
      </c>
      <c r="L87" s="171"/>
      <c r="M87" s="171">
        <f>SUM(M88:M89)</f>
        <v>0</v>
      </c>
      <c r="N87" s="164"/>
      <c r="O87" s="164">
        <f>SUM(O88:O89)</f>
        <v>5.1500000000000001E-3</v>
      </c>
      <c r="P87" s="164"/>
      <c r="Q87" s="164">
        <f>SUM(Q88:Q89)</f>
        <v>0</v>
      </c>
      <c r="R87" s="164"/>
      <c r="S87" s="164"/>
      <c r="T87" s="165"/>
      <c r="U87" s="164">
        <f>SUM(U88:U89)</f>
        <v>1.91</v>
      </c>
      <c r="AE87" t="s">
        <v>113</v>
      </c>
    </row>
    <row r="88" spans="1:60" ht="20" outlineLevel="1" x14ac:dyDescent="0.25">
      <c r="A88" s="152">
        <v>41</v>
      </c>
      <c r="B88" s="159" t="s">
        <v>232</v>
      </c>
      <c r="C88" s="190" t="s">
        <v>233</v>
      </c>
      <c r="D88" s="161" t="s">
        <v>127</v>
      </c>
      <c r="E88" s="166">
        <v>15.134</v>
      </c>
      <c r="F88" s="169">
        <f>H88+J88</f>
        <v>0</v>
      </c>
      <c r="G88" s="170">
        <f>ROUND(E88*F88,2)</f>
        <v>0</v>
      </c>
      <c r="H88" s="170"/>
      <c r="I88" s="170">
        <f>ROUND(E88*H88,2)</f>
        <v>0</v>
      </c>
      <c r="J88" s="170"/>
      <c r="K88" s="170">
        <f>ROUND(E88*J88,2)</f>
        <v>0</v>
      </c>
      <c r="L88" s="170">
        <v>21</v>
      </c>
      <c r="M88" s="170">
        <f>G88*(1+L88/100)</f>
        <v>0</v>
      </c>
      <c r="N88" s="161">
        <v>3.4000000000000002E-4</v>
      </c>
      <c r="O88" s="161">
        <f>ROUND(E88*N88,5)</f>
        <v>5.1500000000000001E-3</v>
      </c>
      <c r="P88" s="161">
        <v>0</v>
      </c>
      <c r="Q88" s="161">
        <f>ROUND(E88*P88,5)</f>
        <v>0</v>
      </c>
      <c r="R88" s="161"/>
      <c r="S88" s="161"/>
      <c r="T88" s="162">
        <v>0.126</v>
      </c>
      <c r="U88" s="161">
        <f>ROUND(E88*T88,2)</f>
        <v>1.91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117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5">
      <c r="A89" s="152"/>
      <c r="B89" s="159"/>
      <c r="C89" s="191" t="s">
        <v>234</v>
      </c>
      <c r="D89" s="163"/>
      <c r="E89" s="167">
        <v>15.134</v>
      </c>
      <c r="F89" s="170"/>
      <c r="G89" s="170"/>
      <c r="H89" s="170"/>
      <c r="I89" s="170"/>
      <c r="J89" s="170"/>
      <c r="K89" s="170"/>
      <c r="L89" s="170"/>
      <c r="M89" s="170"/>
      <c r="N89" s="161"/>
      <c r="O89" s="161"/>
      <c r="P89" s="161"/>
      <c r="Q89" s="161"/>
      <c r="R89" s="161"/>
      <c r="S89" s="161"/>
      <c r="T89" s="162"/>
      <c r="U89" s="161"/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119</v>
      </c>
      <c r="AF89" s="151">
        <v>0</v>
      </c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x14ac:dyDescent="0.25">
      <c r="A90" s="153" t="s">
        <v>112</v>
      </c>
      <c r="B90" s="160" t="s">
        <v>81</v>
      </c>
      <c r="C90" s="192" t="s">
        <v>82</v>
      </c>
      <c r="D90" s="164"/>
      <c r="E90" s="168"/>
      <c r="F90" s="171"/>
      <c r="G90" s="171">
        <f>SUMIF(AE91:AE92,"&lt;&gt;NOR",G91:G92)</f>
        <v>0</v>
      </c>
      <c r="H90" s="171"/>
      <c r="I90" s="171">
        <f>SUM(I91:I92)</f>
        <v>0</v>
      </c>
      <c r="J90" s="171"/>
      <c r="K90" s="171">
        <f>SUM(K91:K92)</f>
        <v>0</v>
      </c>
      <c r="L90" s="171"/>
      <c r="M90" s="171">
        <f>SUM(M91:M92)</f>
        <v>0</v>
      </c>
      <c r="N90" s="164"/>
      <c r="O90" s="164">
        <f>SUM(O91:O92)</f>
        <v>5.0000000000000001E-4</v>
      </c>
      <c r="P90" s="164"/>
      <c r="Q90" s="164">
        <f>SUM(Q91:Q92)</f>
        <v>0</v>
      </c>
      <c r="R90" s="164"/>
      <c r="S90" s="164"/>
      <c r="T90" s="165"/>
      <c r="U90" s="164">
        <f>SUM(U91:U92)</f>
        <v>1.32</v>
      </c>
      <c r="AE90" t="s">
        <v>113</v>
      </c>
    </row>
    <row r="91" spans="1:60" outlineLevel="1" x14ac:dyDescent="0.25">
      <c r="A91" s="152">
        <v>42</v>
      </c>
      <c r="B91" s="159" t="s">
        <v>235</v>
      </c>
      <c r="C91" s="190" t="s">
        <v>236</v>
      </c>
      <c r="D91" s="161" t="s">
        <v>225</v>
      </c>
      <c r="E91" s="166">
        <v>1</v>
      </c>
      <c r="F91" s="169">
        <f>H91+J91</f>
        <v>0</v>
      </c>
      <c r="G91" s="170">
        <f>ROUND(E91*F91,2)</f>
        <v>0</v>
      </c>
      <c r="H91" s="170"/>
      <c r="I91" s="170">
        <f>ROUND(E91*H91,2)</f>
        <v>0</v>
      </c>
      <c r="J91" s="170"/>
      <c r="K91" s="170">
        <f>ROUND(E91*J91,2)</f>
        <v>0</v>
      </c>
      <c r="L91" s="170">
        <v>21</v>
      </c>
      <c r="M91" s="170">
        <f>G91*(1+L91/100)</f>
        <v>0</v>
      </c>
      <c r="N91" s="161">
        <v>0</v>
      </c>
      <c r="O91" s="161">
        <f>ROUND(E91*N91,5)</f>
        <v>0</v>
      </c>
      <c r="P91" s="161">
        <v>0</v>
      </c>
      <c r="Q91" s="161">
        <f>ROUND(E91*P91,5)</f>
        <v>0</v>
      </c>
      <c r="R91" s="161"/>
      <c r="S91" s="161"/>
      <c r="T91" s="162">
        <v>0.28599999999999998</v>
      </c>
      <c r="U91" s="161">
        <f>ROUND(E91*T91,2)</f>
        <v>0.28999999999999998</v>
      </c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117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5">
      <c r="A92" s="152">
        <v>43</v>
      </c>
      <c r="B92" s="159" t="s">
        <v>237</v>
      </c>
      <c r="C92" s="190" t="s">
        <v>238</v>
      </c>
      <c r="D92" s="161" t="s">
        <v>225</v>
      </c>
      <c r="E92" s="166">
        <v>1</v>
      </c>
      <c r="F92" s="169">
        <f>H92+J92</f>
        <v>0</v>
      </c>
      <c r="G92" s="170">
        <f>ROUND(E92*F92,2)</f>
        <v>0</v>
      </c>
      <c r="H92" s="170"/>
      <c r="I92" s="170">
        <f>ROUND(E92*H92,2)</f>
        <v>0</v>
      </c>
      <c r="J92" s="170"/>
      <c r="K92" s="170">
        <f>ROUND(E92*J92,2)</f>
        <v>0</v>
      </c>
      <c r="L92" s="170">
        <v>21</v>
      </c>
      <c r="M92" s="170">
        <f>G92*(1+L92/100)</f>
        <v>0</v>
      </c>
      <c r="N92" s="161">
        <v>5.0000000000000001E-4</v>
      </c>
      <c r="O92" s="161">
        <f>ROUND(E92*N92,5)</f>
        <v>5.0000000000000001E-4</v>
      </c>
      <c r="P92" s="161">
        <v>0</v>
      </c>
      <c r="Q92" s="161">
        <f>ROUND(E92*P92,5)</f>
        <v>0</v>
      </c>
      <c r="R92" s="161"/>
      <c r="S92" s="161"/>
      <c r="T92" s="162">
        <v>1.026</v>
      </c>
      <c r="U92" s="161">
        <f>ROUND(E92*T92,2)</f>
        <v>1.03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117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x14ac:dyDescent="0.25">
      <c r="A93" s="153" t="s">
        <v>112</v>
      </c>
      <c r="B93" s="160" t="s">
        <v>83</v>
      </c>
      <c r="C93" s="192" t="s">
        <v>84</v>
      </c>
      <c r="D93" s="164"/>
      <c r="E93" s="168"/>
      <c r="F93" s="171"/>
      <c r="G93" s="171">
        <f>SUMIF(AE94:AE96,"&lt;&gt;NOR",G94:G96)</f>
        <v>0</v>
      </c>
      <c r="H93" s="171"/>
      <c r="I93" s="171">
        <f>SUM(I94:I96)</f>
        <v>0</v>
      </c>
      <c r="J93" s="171"/>
      <c r="K93" s="171">
        <f>SUM(K94:K96)</f>
        <v>0</v>
      </c>
      <c r="L93" s="171"/>
      <c r="M93" s="171">
        <f>SUM(M94:M96)</f>
        <v>0</v>
      </c>
      <c r="N93" s="164"/>
      <c r="O93" s="164">
        <f>SUM(O94:O96)</f>
        <v>0</v>
      </c>
      <c r="P93" s="164"/>
      <c r="Q93" s="164">
        <f>SUM(Q94:Q96)</f>
        <v>0</v>
      </c>
      <c r="R93" s="164"/>
      <c r="S93" s="164"/>
      <c r="T93" s="165"/>
      <c r="U93" s="164">
        <f>SUM(U94:U96)</f>
        <v>1.03</v>
      </c>
      <c r="AE93" t="s">
        <v>113</v>
      </c>
    </row>
    <row r="94" spans="1:60" outlineLevel="1" x14ac:dyDescent="0.25">
      <c r="A94" s="152">
        <v>44</v>
      </c>
      <c r="B94" s="159" t="s">
        <v>239</v>
      </c>
      <c r="C94" s="190" t="s">
        <v>240</v>
      </c>
      <c r="D94" s="161" t="s">
        <v>225</v>
      </c>
      <c r="E94" s="166">
        <v>1</v>
      </c>
      <c r="F94" s="169">
        <f>H94+J94</f>
        <v>0</v>
      </c>
      <c r="G94" s="170">
        <f>ROUND(E94*F94,2)</f>
        <v>0</v>
      </c>
      <c r="H94" s="170"/>
      <c r="I94" s="170">
        <f>ROUND(E94*H94,2)</f>
        <v>0</v>
      </c>
      <c r="J94" s="170"/>
      <c r="K94" s="170">
        <f>ROUND(E94*J94,2)</f>
        <v>0</v>
      </c>
      <c r="L94" s="170">
        <v>21</v>
      </c>
      <c r="M94" s="170">
        <f>G94*(1+L94/100)</f>
        <v>0</v>
      </c>
      <c r="N94" s="161">
        <v>0</v>
      </c>
      <c r="O94" s="161">
        <f>ROUND(E94*N94,5)</f>
        <v>0</v>
      </c>
      <c r="P94" s="161">
        <v>0</v>
      </c>
      <c r="Q94" s="161">
        <f>ROUND(E94*P94,5)</f>
        <v>0</v>
      </c>
      <c r="R94" s="161"/>
      <c r="S94" s="161"/>
      <c r="T94" s="162">
        <v>0.24399999999999999</v>
      </c>
      <c r="U94" s="161">
        <f>ROUND(E94*T94,2)</f>
        <v>0.24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117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5">
      <c r="A95" s="152">
        <v>45</v>
      </c>
      <c r="B95" s="159" t="s">
        <v>241</v>
      </c>
      <c r="C95" s="190" t="s">
        <v>242</v>
      </c>
      <c r="D95" s="161" t="s">
        <v>225</v>
      </c>
      <c r="E95" s="166">
        <v>1</v>
      </c>
      <c r="F95" s="169">
        <f>H95+J95</f>
        <v>0</v>
      </c>
      <c r="G95" s="170">
        <f>ROUND(E95*F95,2)</f>
        <v>0</v>
      </c>
      <c r="H95" s="170"/>
      <c r="I95" s="170">
        <f>ROUND(E95*H95,2)</f>
        <v>0</v>
      </c>
      <c r="J95" s="170"/>
      <c r="K95" s="170">
        <f>ROUND(E95*J95,2)</f>
        <v>0</v>
      </c>
      <c r="L95" s="170">
        <v>21</v>
      </c>
      <c r="M95" s="170">
        <f>G95*(1+L95/100)</f>
        <v>0</v>
      </c>
      <c r="N95" s="161">
        <v>0</v>
      </c>
      <c r="O95" s="161">
        <f>ROUND(E95*N95,5)</f>
        <v>0</v>
      </c>
      <c r="P95" s="161">
        <v>0</v>
      </c>
      <c r="Q95" s="161">
        <f>ROUND(E95*P95,5)</f>
        <v>0</v>
      </c>
      <c r="R95" s="161"/>
      <c r="S95" s="161"/>
      <c r="T95" s="162">
        <v>0.24232999999999999</v>
      </c>
      <c r="U95" s="161">
        <f>ROUND(E95*T95,2)</f>
        <v>0.24</v>
      </c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117</v>
      </c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5">
      <c r="A96" s="152">
        <v>46</v>
      </c>
      <c r="B96" s="159" t="s">
        <v>243</v>
      </c>
      <c r="C96" s="190" t="s">
        <v>244</v>
      </c>
      <c r="D96" s="161" t="s">
        <v>225</v>
      </c>
      <c r="E96" s="166">
        <v>1</v>
      </c>
      <c r="F96" s="169">
        <f>H96+J96</f>
        <v>0</v>
      </c>
      <c r="G96" s="170">
        <f>ROUND(E96*F96,2)</f>
        <v>0</v>
      </c>
      <c r="H96" s="170"/>
      <c r="I96" s="170">
        <f>ROUND(E96*H96,2)</f>
        <v>0</v>
      </c>
      <c r="J96" s="170"/>
      <c r="K96" s="170">
        <f>ROUND(E96*J96,2)</f>
        <v>0</v>
      </c>
      <c r="L96" s="170">
        <v>21</v>
      </c>
      <c r="M96" s="170">
        <f>G96*(1+L96/100)</f>
        <v>0</v>
      </c>
      <c r="N96" s="161">
        <v>0</v>
      </c>
      <c r="O96" s="161">
        <f>ROUND(E96*N96,5)</f>
        <v>0</v>
      </c>
      <c r="P96" s="161">
        <v>0</v>
      </c>
      <c r="Q96" s="161">
        <f>ROUND(E96*P96,5)</f>
        <v>0</v>
      </c>
      <c r="R96" s="161"/>
      <c r="S96" s="161"/>
      <c r="T96" s="162">
        <v>0.55000000000000004</v>
      </c>
      <c r="U96" s="161">
        <f>ROUND(E96*T96,2)</f>
        <v>0.55000000000000004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117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5">
      <c r="A97" s="153" t="s">
        <v>112</v>
      </c>
      <c r="B97" s="160" t="s">
        <v>85</v>
      </c>
      <c r="C97" s="192" t="s">
        <v>26</v>
      </c>
      <c r="D97" s="164"/>
      <c r="E97" s="168"/>
      <c r="F97" s="171"/>
      <c r="G97" s="171">
        <f>SUMIF(AE98:AE101,"&lt;&gt;NOR",G98:G101)</f>
        <v>0</v>
      </c>
      <c r="H97" s="171"/>
      <c r="I97" s="171">
        <f>SUM(I98:I101)</f>
        <v>0</v>
      </c>
      <c r="J97" s="171"/>
      <c r="K97" s="171">
        <f>SUM(K98:K101)</f>
        <v>0</v>
      </c>
      <c r="L97" s="171"/>
      <c r="M97" s="171">
        <f>SUM(M98:M101)</f>
        <v>0</v>
      </c>
      <c r="N97" s="164"/>
      <c r="O97" s="164">
        <f>SUM(O98:O101)</f>
        <v>9.5999999999999992E-3</v>
      </c>
      <c r="P97" s="164"/>
      <c r="Q97" s="164">
        <f>SUM(Q98:Q101)</f>
        <v>0</v>
      </c>
      <c r="R97" s="164"/>
      <c r="S97" s="164"/>
      <c r="T97" s="165"/>
      <c r="U97" s="164">
        <f>SUM(U98:U101)</f>
        <v>0</v>
      </c>
      <c r="AE97" t="s">
        <v>113</v>
      </c>
    </row>
    <row r="98" spans="1:60" outlineLevel="1" x14ac:dyDescent="0.25">
      <c r="A98" s="152">
        <v>47</v>
      </c>
      <c r="B98" s="159" t="s">
        <v>245</v>
      </c>
      <c r="C98" s="190" t="s">
        <v>246</v>
      </c>
      <c r="D98" s="161" t="s">
        <v>247</v>
      </c>
      <c r="E98" s="166">
        <v>1</v>
      </c>
      <c r="F98" s="169">
        <f>H98+J98</f>
        <v>0</v>
      </c>
      <c r="G98" s="170">
        <f>ROUND(E98*F98,2)</f>
        <v>0</v>
      </c>
      <c r="H98" s="170"/>
      <c r="I98" s="170">
        <f>ROUND(E98*H98,2)</f>
        <v>0</v>
      </c>
      <c r="J98" s="170"/>
      <c r="K98" s="170">
        <f>ROUND(E98*J98,2)</f>
        <v>0</v>
      </c>
      <c r="L98" s="170">
        <v>21</v>
      </c>
      <c r="M98" s="170">
        <f>G98*(1+L98/100)</f>
        <v>0</v>
      </c>
      <c r="N98" s="161">
        <v>0</v>
      </c>
      <c r="O98" s="161">
        <f>ROUND(E98*N98,5)</f>
        <v>0</v>
      </c>
      <c r="P98" s="161">
        <v>0</v>
      </c>
      <c r="Q98" s="161">
        <f>ROUND(E98*P98,5)</f>
        <v>0</v>
      </c>
      <c r="R98" s="161"/>
      <c r="S98" s="161"/>
      <c r="T98" s="162">
        <v>0</v>
      </c>
      <c r="U98" s="161">
        <f>ROUND(E98*T98,2)</f>
        <v>0</v>
      </c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117</v>
      </c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5">
      <c r="A99" s="152">
        <v>48</v>
      </c>
      <c r="B99" s="159" t="s">
        <v>248</v>
      </c>
      <c r="C99" s="190" t="s">
        <v>249</v>
      </c>
      <c r="D99" s="161" t="s">
        <v>247</v>
      </c>
      <c r="E99" s="166">
        <v>1</v>
      </c>
      <c r="F99" s="169">
        <f>H99+J99</f>
        <v>0</v>
      </c>
      <c r="G99" s="170">
        <f>ROUND(E99*F99,2)</f>
        <v>0</v>
      </c>
      <c r="H99" s="170"/>
      <c r="I99" s="170">
        <f>ROUND(E99*H99,2)</f>
        <v>0</v>
      </c>
      <c r="J99" s="170"/>
      <c r="K99" s="170">
        <f>ROUND(E99*J99,2)</f>
        <v>0</v>
      </c>
      <c r="L99" s="170">
        <v>21</v>
      </c>
      <c r="M99" s="170">
        <f>G99*(1+L99/100)</f>
        <v>0</v>
      </c>
      <c r="N99" s="161">
        <v>0</v>
      </c>
      <c r="O99" s="161">
        <f>ROUND(E99*N99,5)</f>
        <v>0</v>
      </c>
      <c r="P99" s="161">
        <v>0</v>
      </c>
      <c r="Q99" s="161">
        <f>ROUND(E99*P99,5)</f>
        <v>0</v>
      </c>
      <c r="R99" s="161"/>
      <c r="S99" s="161"/>
      <c r="T99" s="162">
        <v>0</v>
      </c>
      <c r="U99" s="161">
        <f>ROUND(E99*T99,2)</f>
        <v>0</v>
      </c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117</v>
      </c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5">
      <c r="A100" s="152">
        <v>49</v>
      </c>
      <c r="B100" s="159" t="s">
        <v>250</v>
      </c>
      <c r="C100" s="190" t="s">
        <v>251</v>
      </c>
      <c r="D100" s="161" t="s">
        <v>225</v>
      </c>
      <c r="E100" s="166">
        <v>1</v>
      </c>
      <c r="F100" s="169">
        <f>H100+J100</f>
        <v>0</v>
      </c>
      <c r="G100" s="170">
        <f>ROUND(E100*F100,2)</f>
        <v>0</v>
      </c>
      <c r="H100" s="170"/>
      <c r="I100" s="170">
        <f>ROUND(E100*H100,2)</f>
        <v>0</v>
      </c>
      <c r="J100" s="170"/>
      <c r="K100" s="170">
        <f>ROUND(E100*J100,2)</f>
        <v>0</v>
      </c>
      <c r="L100" s="170">
        <v>21</v>
      </c>
      <c r="M100" s="170">
        <f>G100*(1+L100/100)</f>
        <v>0</v>
      </c>
      <c r="N100" s="161">
        <v>9.5999999999999992E-3</v>
      </c>
      <c r="O100" s="161">
        <f>ROUND(E100*N100,5)</f>
        <v>9.5999999999999992E-3</v>
      </c>
      <c r="P100" s="161">
        <v>0</v>
      </c>
      <c r="Q100" s="161">
        <f>ROUND(E100*P100,5)</f>
        <v>0</v>
      </c>
      <c r="R100" s="161"/>
      <c r="S100" s="161"/>
      <c r="T100" s="162">
        <v>0</v>
      </c>
      <c r="U100" s="161">
        <f>ROUND(E100*T100,2)</f>
        <v>0</v>
      </c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152</v>
      </c>
      <c r="AF100" s="151"/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5">
      <c r="A101" s="179">
        <v>50</v>
      </c>
      <c r="B101" s="180" t="s">
        <v>252</v>
      </c>
      <c r="C101" s="193" t="s">
        <v>253</v>
      </c>
      <c r="D101" s="181" t="s">
        <v>247</v>
      </c>
      <c r="E101" s="182">
        <v>1</v>
      </c>
      <c r="F101" s="183">
        <f>H101+J101</f>
        <v>0</v>
      </c>
      <c r="G101" s="184">
        <f>ROUND(E101*F101,2)</f>
        <v>0</v>
      </c>
      <c r="H101" s="184"/>
      <c r="I101" s="184">
        <f>ROUND(E101*H101,2)</f>
        <v>0</v>
      </c>
      <c r="J101" s="184"/>
      <c r="K101" s="184">
        <f>ROUND(E101*J101,2)</f>
        <v>0</v>
      </c>
      <c r="L101" s="184">
        <v>21</v>
      </c>
      <c r="M101" s="184">
        <f>G101*(1+L101/100)</f>
        <v>0</v>
      </c>
      <c r="N101" s="181">
        <v>0</v>
      </c>
      <c r="O101" s="181">
        <f>ROUND(E101*N101,5)</f>
        <v>0</v>
      </c>
      <c r="P101" s="181">
        <v>0</v>
      </c>
      <c r="Q101" s="181">
        <f>ROUND(E101*P101,5)</f>
        <v>0</v>
      </c>
      <c r="R101" s="181"/>
      <c r="S101" s="181"/>
      <c r="T101" s="185">
        <v>0</v>
      </c>
      <c r="U101" s="181">
        <f>ROUND(E101*T101,2)</f>
        <v>0</v>
      </c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117</v>
      </c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x14ac:dyDescent="0.25">
      <c r="A102" s="6"/>
      <c r="B102" s="7" t="s">
        <v>254</v>
      </c>
      <c r="C102" s="194" t="s">
        <v>254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AC102">
        <v>15</v>
      </c>
      <c r="AD102">
        <v>21</v>
      </c>
    </row>
    <row r="103" spans="1:60" ht="13" x14ac:dyDescent="0.25">
      <c r="A103" s="186"/>
      <c r="B103" s="187" t="s">
        <v>28</v>
      </c>
      <c r="C103" s="195" t="s">
        <v>254</v>
      </c>
      <c r="D103" s="188"/>
      <c r="E103" s="188"/>
      <c r="F103" s="188"/>
      <c r="G103" s="189">
        <f>G8+G15+G25+G32+G34+G39+G47+G50+G57+G64+G87+G90+G93+G97</f>
        <v>0</v>
      </c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AC103">
        <f>SUMIF(L7:L101,AC102,G7:G101)</f>
        <v>0</v>
      </c>
      <c r="AD103">
        <f>SUMIF(L7:L101,AD102,G7:G101)</f>
        <v>0</v>
      </c>
      <c r="AE103" t="s">
        <v>255</v>
      </c>
    </row>
    <row r="104" spans="1:60" x14ac:dyDescent="0.25">
      <c r="A104" s="6"/>
      <c r="B104" s="7" t="s">
        <v>254</v>
      </c>
      <c r="C104" s="194" t="s">
        <v>254</v>
      </c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60" x14ac:dyDescent="0.25">
      <c r="A105" s="6"/>
      <c r="B105" s="7" t="s">
        <v>254</v>
      </c>
      <c r="C105" s="194" t="s">
        <v>254</v>
      </c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 x14ac:dyDescent="0.25">
      <c r="A106" s="250" t="s">
        <v>256</v>
      </c>
      <c r="B106" s="250"/>
      <c r="C106" s="251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 x14ac:dyDescent="0.25">
      <c r="A107" s="252"/>
      <c r="B107" s="253"/>
      <c r="C107" s="254"/>
      <c r="D107" s="253"/>
      <c r="E107" s="253"/>
      <c r="F107" s="253"/>
      <c r="G107" s="255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AE107" t="s">
        <v>257</v>
      </c>
    </row>
    <row r="108" spans="1:60" x14ac:dyDescent="0.25">
      <c r="A108" s="256"/>
      <c r="B108" s="257"/>
      <c r="C108" s="258"/>
      <c r="D108" s="257"/>
      <c r="E108" s="257"/>
      <c r="F108" s="257"/>
      <c r="G108" s="259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5">
      <c r="A109" s="256"/>
      <c r="B109" s="257"/>
      <c r="C109" s="258"/>
      <c r="D109" s="257"/>
      <c r="E109" s="257"/>
      <c r="F109" s="257"/>
      <c r="G109" s="259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5">
      <c r="A110" s="256"/>
      <c r="B110" s="257"/>
      <c r="C110" s="258"/>
      <c r="D110" s="257"/>
      <c r="E110" s="257"/>
      <c r="F110" s="257"/>
      <c r="G110" s="259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 x14ac:dyDescent="0.25">
      <c r="A111" s="260"/>
      <c r="B111" s="261"/>
      <c r="C111" s="262"/>
      <c r="D111" s="261"/>
      <c r="E111" s="261"/>
      <c r="F111" s="261"/>
      <c r="G111" s="263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 x14ac:dyDescent="0.25">
      <c r="A112" s="6"/>
      <c r="B112" s="7" t="s">
        <v>254</v>
      </c>
      <c r="C112" s="194" t="s">
        <v>254</v>
      </c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3:31" x14ac:dyDescent="0.25">
      <c r="C113" s="196"/>
      <c r="AE113" t="s">
        <v>258</v>
      </c>
    </row>
  </sheetData>
  <mergeCells count="14">
    <mergeCell ref="C29:G29"/>
    <mergeCell ref="A1:G1"/>
    <mergeCell ref="C2:G2"/>
    <mergeCell ref="C3:G3"/>
    <mergeCell ref="C4:G4"/>
    <mergeCell ref="C23:G23"/>
    <mergeCell ref="A106:C106"/>
    <mergeCell ref="A107:G111"/>
    <mergeCell ref="C52:G52"/>
    <mergeCell ref="C62:G62"/>
    <mergeCell ref="C68:G68"/>
    <mergeCell ref="C78:G78"/>
    <mergeCell ref="C83:G83"/>
    <mergeCell ref="C85:G85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Uniprojekt V</dc:creator>
  <cp:lastModifiedBy>Uniprojekt V</cp:lastModifiedBy>
  <cp:lastPrinted>2024-11-12T12:49:05Z</cp:lastPrinted>
  <dcterms:created xsi:type="dcterms:W3CDTF">2009-04-08T07:15:50Z</dcterms:created>
  <dcterms:modified xsi:type="dcterms:W3CDTF">2024-11-12T12:49:09Z</dcterms:modified>
</cp:coreProperties>
</file>